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ialvarez\Downloads\"/>
    </mc:Choice>
  </mc:AlternateContent>
  <xr:revisionPtr revIDLastSave="0" documentId="13_ncr:1_{BC325CD3-4D01-4F19-BC1C-F8E37E374FDC}" xr6:coauthVersionLast="47" xr6:coauthVersionMax="47" xr10:uidLastSave="{00000000-0000-0000-0000-000000000000}"/>
  <bookViews>
    <workbookView xWindow="-108" yWindow="-108" windowWidth="23256" windowHeight="12456" xr2:uid="{EC5F71B4-8C3C-4E1C-A741-4AFE111474D6}"/>
  </bookViews>
  <sheets>
    <sheet name="EEFF - Consolidado" sheetId="1" r:id="rId1"/>
    <sheet name="EEFF - Individual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8" i="1" l="1"/>
  <c r="D12" i="1"/>
  <c r="C12" i="1"/>
  <c r="D48" i="1"/>
  <c r="C48" i="1"/>
  <c r="C10" i="3"/>
  <c r="C3" i="3"/>
  <c r="C13" i="3" l="1"/>
  <c r="C18" i="3" s="1"/>
  <c r="C20" i="3"/>
  <c r="C26" i="3" l="1"/>
  <c r="C29" i="3" l="1"/>
  <c r="C34" i="3"/>
  <c r="D34" i="3"/>
  <c r="L29" i="3"/>
  <c r="D29" i="3"/>
  <c r="D26" i="3"/>
  <c r="G24" i="3"/>
  <c r="H24" i="3"/>
  <c r="H22" i="3"/>
  <c r="D20" i="3"/>
  <c r="H19" i="3"/>
  <c r="H16" i="3"/>
  <c r="H13" i="3" s="1"/>
  <c r="H18" i="3" s="1"/>
  <c r="K14" i="3"/>
  <c r="L14" i="3"/>
  <c r="D13" i="3"/>
  <c r="K11" i="3"/>
  <c r="L11" i="3"/>
  <c r="D10" i="3"/>
  <c r="K8" i="3"/>
  <c r="L8" i="3"/>
  <c r="L3" i="3"/>
  <c r="K3" i="3"/>
  <c r="H3" i="3"/>
  <c r="H12" i="3" s="1"/>
  <c r="D3" i="3"/>
  <c r="H34" i="3" l="1"/>
  <c r="H36" i="3" s="1"/>
  <c r="C37" i="3"/>
  <c r="C39" i="3" s="1"/>
  <c r="L23" i="3"/>
  <c r="L31" i="3" s="1"/>
  <c r="L33" i="3" s="1"/>
  <c r="K29" i="3"/>
  <c r="D37" i="3"/>
  <c r="G13" i="3"/>
  <c r="G18" i="3" s="1"/>
  <c r="G19" i="3"/>
  <c r="G34" i="3" s="1"/>
  <c r="D18" i="3"/>
  <c r="D39" i="3" s="1"/>
  <c r="K23" i="3"/>
  <c r="K31" i="3" l="1"/>
  <c r="K33" i="3" s="1"/>
  <c r="G3" i="3" s="1"/>
  <c r="G12" i="3" s="1"/>
  <c r="G36" i="3"/>
  <c r="H20" i="1" l="1"/>
  <c r="G20" i="1"/>
  <c r="G18" i="1"/>
  <c r="H12" i="1"/>
  <c r="H22" i="1" s="1"/>
  <c r="G12" i="1"/>
  <c r="D55" i="1"/>
  <c r="C55" i="1"/>
  <c r="D20" i="1"/>
  <c r="C20" i="1"/>
  <c r="D43" i="1"/>
  <c r="C43" i="1"/>
  <c r="D33" i="1"/>
  <c r="D35" i="1" s="1"/>
  <c r="C33" i="1"/>
  <c r="C35" i="1" s="1"/>
  <c r="D10" i="1"/>
  <c r="C10" i="1"/>
  <c r="C22" i="1" l="1"/>
  <c r="C57" i="1"/>
  <c r="D57" i="1"/>
  <c r="G22" i="1"/>
  <c r="D22" i="1"/>
</calcChain>
</file>

<file path=xl/sharedStrings.xml><?xml version="1.0" encoding="utf-8"?>
<sst xmlns="http://schemas.openxmlformats.org/spreadsheetml/2006/main" count="187" uniqueCount="143">
  <si>
    <t>Miles de euros</t>
  </si>
  <si>
    <t>Inmovilizado material</t>
  </si>
  <si>
    <t>Ingresos ordinarios</t>
  </si>
  <si>
    <t>Fondo de comercio</t>
  </si>
  <si>
    <t>Otros ingresos</t>
  </si>
  <si>
    <t>Otros activos intangibles</t>
  </si>
  <si>
    <t>Trabajos efectuados por el Grupo para activos no corrientes</t>
  </si>
  <si>
    <t>Activos por derechos de uso</t>
  </si>
  <si>
    <t>Inversiones contabilizadas aplicando el método de la participación</t>
  </si>
  <si>
    <t>Consumos de materias primas y consumibles</t>
  </si>
  <si>
    <t>Activos financieros no corrientes</t>
  </si>
  <si>
    <t>Gastos por retribuciones a los empleados</t>
  </si>
  <si>
    <t>Activos por impuestos diferidos</t>
  </si>
  <si>
    <t>Otros gastos de explotación</t>
  </si>
  <si>
    <t>Total activo no corriente</t>
  </si>
  <si>
    <t>(Pérdidas)/Reversiones por deterioro de valor de activos no corrientes</t>
  </si>
  <si>
    <t>Existencias</t>
  </si>
  <si>
    <t>Otras ganancias/(pérdidas) netas</t>
  </si>
  <si>
    <t>Deudores comerciales y otras cuentas a cobrar</t>
  </si>
  <si>
    <t>Activos por impuestos sobre las ganancias corrientes</t>
  </si>
  <si>
    <t>Activos financieros corrientes</t>
  </si>
  <si>
    <t>Gastos por amortización</t>
  </si>
  <si>
    <t>Otros activos corrientes</t>
  </si>
  <si>
    <t>Efectivo y otros medios líquidos equivalentes</t>
  </si>
  <si>
    <t>Ingresos financieros de activos financieros valorados a coste amortizado</t>
  </si>
  <si>
    <t>Total activo corriente</t>
  </si>
  <si>
    <t>Gastos financieros de pasivos financieros valorados a coste amortizado</t>
  </si>
  <si>
    <t>Ingresos financieros de activos financieros valorados a valor razonable</t>
  </si>
  <si>
    <t>Total Activo</t>
  </si>
  <si>
    <t>Diferencias positivas/(negativas) de cambio</t>
  </si>
  <si>
    <t>Beneficios/(Pérdidas) netas de activos financieros valorados a coste amortizado</t>
  </si>
  <si>
    <t>Resultado Financiero</t>
  </si>
  <si>
    <t>Capital social</t>
  </si>
  <si>
    <t>Participación en beneficios/(pérdidas) del ejercicio de las inv. contabilizadas aplicando el mét. de la participación</t>
  </si>
  <si>
    <t>Prima de emisión</t>
  </si>
  <si>
    <t>Beneficio/(Pérdida) antes de impuestos de actividades continuadas</t>
  </si>
  <si>
    <t>(Gasto)/Ingreso por impuesto sobre las ganancias</t>
  </si>
  <si>
    <t>Ganancias acumuladas</t>
  </si>
  <si>
    <t>Beneficio/(Pérdida) del ejercicio de actividades continuadas</t>
  </si>
  <si>
    <t>Acciones propias</t>
  </si>
  <si>
    <t>Resultado atribuido a la sociedad dominante</t>
  </si>
  <si>
    <t>Otros instrumentos de patrimonio</t>
  </si>
  <si>
    <t>Resultado atribuido a socios externos</t>
  </si>
  <si>
    <t>Diferencias de conversión</t>
  </si>
  <si>
    <t>Otros ajustes por cambios de valor</t>
  </si>
  <si>
    <t>Patrimonio atribuido a tenedores de instrumentos de patrimonio neto de la dominante</t>
  </si>
  <si>
    <t>Participaciones no dominantes</t>
  </si>
  <si>
    <t>Total patrimonio neto</t>
  </si>
  <si>
    <t>Pasivos financieros por emisión de obligaciones y otros valores negociables</t>
  </si>
  <si>
    <t>Pasivos financieros con entidades de crédito</t>
  </si>
  <si>
    <t>Otros pasivos financieros</t>
  </si>
  <si>
    <t>Pasivos por arrendamientos</t>
  </si>
  <si>
    <t>Acreedores comerciales y otras cuentas a pagar</t>
  </si>
  <si>
    <t>Subvenciones oficiales</t>
  </si>
  <si>
    <t>Pasivos por impuestos diferidos</t>
  </si>
  <si>
    <t>Total pasivo no corriente</t>
  </si>
  <si>
    <t>Pasivos por impuestos sobre las ganancias corrientes</t>
  </si>
  <si>
    <t>Pasivos por contratos con clientes</t>
  </si>
  <si>
    <t>Otros pasivos corrientes</t>
  </si>
  <si>
    <t>Total pasivo corriente</t>
  </si>
  <si>
    <t>Total Patrimonio Neto y Pasivo</t>
  </si>
  <si>
    <t xml:space="preserve">Clientes y deudores </t>
  </si>
  <si>
    <t xml:space="preserve">Personal </t>
  </si>
  <si>
    <t xml:space="preserve">Otros créditos con administraciones públicas </t>
  </si>
  <si>
    <t>Otras reservas</t>
  </si>
  <si>
    <t>Proveedores y acreedores</t>
  </si>
  <si>
    <t xml:space="preserve">Deudas con administraciones públicas </t>
  </si>
  <si>
    <t xml:space="preserve">Resultado de Explotación </t>
  </si>
  <si>
    <t>Ganancia por acción del beneficio atribuible a los tenedores de instrumentos ordinarios de patrimonio neto de la entidad-básicas (en euros)</t>
  </si>
  <si>
    <t>Inmovilizado intangible</t>
  </si>
  <si>
    <t>Fondos propios</t>
  </si>
  <si>
    <t>Importe neto de la cifra de negocios</t>
  </si>
  <si>
    <t>Ventas</t>
  </si>
  <si>
    <t>Patentes, licencias, marcas y similares</t>
  </si>
  <si>
    <t>Prestaciones de servicios</t>
  </si>
  <si>
    <t>Reservas</t>
  </si>
  <si>
    <t>Trabajos realizados por la empresa para su activo</t>
  </si>
  <si>
    <t>Relaciones con clientes</t>
  </si>
  <si>
    <t>(Acciones y participaciones en patrimonio propias)</t>
  </si>
  <si>
    <t>Aprovisionamientos</t>
  </si>
  <si>
    <r>
      <t>Aplicaciones</t>
    </r>
    <r>
      <rPr>
        <b/>
        <sz val="8"/>
        <color theme="1"/>
        <rFont val="Muli"/>
      </rPr>
      <t xml:space="preserve"> </t>
    </r>
    <r>
      <rPr>
        <sz val="8"/>
        <color theme="1"/>
        <rFont val="Muli"/>
      </rPr>
      <t>informáticas</t>
    </r>
  </si>
  <si>
    <t>Otras aportaciones de socios</t>
  </si>
  <si>
    <t>Otros ingresos de explotación</t>
  </si>
  <si>
    <t>Resultado del ejercicio</t>
  </si>
  <si>
    <t>Ingresos accesorios y otros de gestión corriente</t>
  </si>
  <si>
    <t>Inversiones en empresas del grupo y asociadas a largo plazo</t>
  </si>
  <si>
    <t>Otros instrumentos de patrimonio propio</t>
  </si>
  <si>
    <t>Subvenciones de explotación incorporadas al resultado del ejercicio</t>
  </si>
  <si>
    <t>Instrumentos de patrimonio</t>
  </si>
  <si>
    <t>Subvenciones, donaciones y legados recibidos</t>
  </si>
  <si>
    <t>Gastos de personal</t>
  </si>
  <si>
    <t>Créditos a empresas</t>
  </si>
  <si>
    <t>Sueldos, salarios y asimilados</t>
  </si>
  <si>
    <t>Inversiones financieras a largo plazo</t>
  </si>
  <si>
    <t>Deudas a largo plazo</t>
  </si>
  <si>
    <t>Cargas sociales</t>
  </si>
  <si>
    <t>Obligaciones y otros valores negociables</t>
  </si>
  <si>
    <t>Créditos a terceros</t>
  </si>
  <si>
    <t>Deudas con entidades de crédito</t>
  </si>
  <si>
    <t>Servicios exteriores</t>
  </si>
  <si>
    <t>Otros activos financieros</t>
  </si>
  <si>
    <t>Tributos</t>
  </si>
  <si>
    <t>Activos por impuesto diferido</t>
  </si>
  <si>
    <t>Pasivos por impuesto diferido</t>
  </si>
  <si>
    <t>Pérdidas, deterioro y variación de provisiones por operaciones comerciales</t>
  </si>
  <si>
    <t>Otros gastos de gestión corriente</t>
  </si>
  <si>
    <t>Deudas a corto plazo</t>
  </si>
  <si>
    <t>Amortización del inmovilizado</t>
  </si>
  <si>
    <t>Imputación de subvenciones de inmovilizado no financiero y otras</t>
  </si>
  <si>
    <t>Clientes por ventas</t>
  </si>
  <si>
    <t>Deterioro y resultado por enajenaciones del inmovilizado</t>
  </si>
  <si>
    <t>Clientes, empresas del grupo y asociadas</t>
  </si>
  <si>
    <t>Otros resultados</t>
  </si>
  <si>
    <t>Personal</t>
  </si>
  <si>
    <t>Deudas con empresas del grupo a corto plazo</t>
  </si>
  <si>
    <t>Resultado de Explotación</t>
  </si>
  <si>
    <t>Activos por impuesto corriente</t>
  </si>
  <si>
    <t>Ingresos financieros</t>
  </si>
  <si>
    <t>Otros créditos con las administraciones públicas</t>
  </si>
  <si>
    <t>Proveedores</t>
  </si>
  <si>
    <t>Gastos financieros</t>
  </si>
  <si>
    <t>Inversiones en empresas del grupo y asociadas a corto plazo</t>
  </si>
  <si>
    <t>Proveedores, empresas del grupo y asociadas</t>
  </si>
  <si>
    <t>Variación de valor razonable en instrumentos financieros</t>
  </si>
  <si>
    <t>Acreedores varios</t>
  </si>
  <si>
    <t>Diferencias de cambio</t>
  </si>
  <si>
    <t>Acreedores, empresas del grupo y asociadas</t>
  </si>
  <si>
    <t>Deterioro y resultado por enajenaciones de instrumentos financieros</t>
  </si>
  <si>
    <t>Inversiones financieras a corto plazo</t>
  </si>
  <si>
    <t>Remuneraciones pendientes de pago</t>
  </si>
  <si>
    <t>Resultado antes de impuestos</t>
  </si>
  <si>
    <t>Pasivos por impuesto corriente</t>
  </si>
  <si>
    <t>Impuesto sobre beneficios</t>
  </si>
  <si>
    <t>Periodificaciones a corto plazo</t>
  </si>
  <si>
    <t>Otras deudas con las administraciones públicas</t>
  </si>
  <si>
    <t>Tesorería</t>
  </si>
  <si>
    <t>Otros activos líquidos equivalentes</t>
  </si>
  <si>
    <t>** Las cifras a  31/12/2023 se encuentran reexpresadas</t>
  </si>
  <si>
    <t>** Las cifras a 31/12/2023 se encuentran reexpresadas</t>
  </si>
  <si>
    <t>* Las cifras presentadas son un extracto de las Cuentas Anuales Consolidadas del Grupo Izertis publicadas en Otra Información Relevante (OIR) con fecha 8 de abril de 2025. En caso de discrepancia, siempre prevalecerán los importes recogidos en las mencionadas Cuentas Anuales Consolidadas.</t>
  </si>
  <si>
    <t>31/12/2023 (**)</t>
  </si>
  <si>
    <t>* Las cifras presentadas son un extracto de las Cuentas Anuales Individuales de Izertis, S.A. publicadas en Otra Información Relevante (OIR) con fecha 8 de abril de 2025. En caso de discrepancia, siempre prevalecerán los importes recogidos en las mencionadas Cuentas Anuales Individuales.</t>
  </si>
  <si>
    <t>Desarrollo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</si>
</sst>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;\(#,##0\);&quot;-&quot;"/>
    <numFmt numFmtId="165" formatCode="#,##0.00;\(#,##0.00\);&quot;-&quot;"/>
  </numFmts>
  <fonts count="11" x14ac:knownFonts="1">
    <font>
      <sz val="11"/>
      <color theme="1"/>
      <name val="Aptos Narrow"/>
      <family val="2"/>
      <scheme val="minor"/>
    </font>
    <font>
      <sz val="8"/>
      <color theme="1"/>
      <name val="Muli"/>
    </font>
    <font>
      <b/>
      <sz val="8"/>
      <color rgb="FFFFFFFF"/>
      <name val="Muli"/>
    </font>
    <font>
      <b/>
      <sz val="8"/>
      <color rgb="FF323030"/>
      <name val="Muli"/>
    </font>
    <font>
      <b/>
      <sz val="8"/>
      <color rgb="FF000000"/>
      <name val="Muli"/>
    </font>
    <font>
      <b/>
      <sz val="8"/>
      <color theme="0"/>
      <name val="Muli"/>
    </font>
    <font>
      <b/>
      <sz val="8"/>
      <color theme="1"/>
      <name val="Muli"/>
    </font>
    <font>
      <i/>
      <sz val="8"/>
      <color rgb="FF323030"/>
      <name val="Muli"/>
    </font>
    <font>
      <b/>
      <i/>
      <sz val="8"/>
      <color rgb="FFFFFFFF"/>
      <name val="Muli"/>
    </font>
    <font>
      <sz val="8"/>
      <color rgb="FF323030"/>
      <name val="Muli"/>
    </font>
    <font>
      <i/>
      <sz val="8"/>
      <color theme="1"/>
      <name val="Muli"/>
    </font>
  </fonts>
  <fills count="4">
    <fill>
      <patternFill patternType="none"/>
    </fill>
    <fill>
      <patternFill patternType="gray125"/>
    </fill>
    <fill>
      <patternFill patternType="solid">
        <fgColor rgb="FFEB5B5B"/>
        <bgColor indexed="64"/>
      </patternFill>
    </fill>
    <fill>
      <patternFill patternType="solid">
        <fgColor rgb="FF363D58"/>
        <bgColor indexed="64"/>
      </patternFill>
    </fill>
  </fills>
  <borders count="46">
    <border>
      <left/>
      <right/>
      <top/>
      <bottom/>
      <diagonal/>
    </border>
    <border>
      <left style="medium">
        <color rgb="FFEB5B5B"/>
      </left>
      <right style="thick">
        <color rgb="FFEB5B5B"/>
      </right>
      <top style="medium">
        <color rgb="FFEB5B5B"/>
      </top>
      <bottom style="medium">
        <color rgb="FFEB5B5B"/>
      </bottom>
      <diagonal/>
    </border>
    <border>
      <left style="medium">
        <color rgb="FFEB5B5B"/>
      </left>
      <right style="medium">
        <color rgb="FFEB5B5B"/>
      </right>
      <top style="medium">
        <color rgb="FFEB5B5B"/>
      </top>
      <bottom style="medium">
        <color rgb="FFEB5B5B"/>
      </bottom>
      <diagonal/>
    </border>
    <border>
      <left style="medium">
        <color rgb="FFEB5B5B"/>
      </left>
      <right/>
      <top style="medium">
        <color rgb="FFEB5B5B"/>
      </top>
      <bottom style="medium">
        <color rgb="FFEB5B5B"/>
      </bottom>
      <diagonal/>
    </border>
    <border>
      <left style="medium">
        <color rgb="FF363D58"/>
      </left>
      <right/>
      <top style="medium">
        <color rgb="FFEB5B5B"/>
      </top>
      <bottom style="medium">
        <color rgb="FFD9D9D9"/>
      </bottom>
      <diagonal/>
    </border>
    <border>
      <left/>
      <right/>
      <top style="medium">
        <color rgb="FFEB5B5B"/>
      </top>
      <bottom style="medium">
        <color rgb="FFD9D9D9"/>
      </bottom>
      <diagonal/>
    </border>
    <border>
      <left/>
      <right style="medium">
        <color rgb="FF363D58"/>
      </right>
      <top style="medium">
        <color rgb="FFEB5B5B"/>
      </top>
      <bottom style="medium">
        <color rgb="FFD9D9D9"/>
      </bottom>
      <diagonal/>
    </border>
    <border>
      <left style="medium">
        <color rgb="FF363D58"/>
      </left>
      <right/>
      <top/>
      <bottom style="medium">
        <color rgb="FFD9D9D9"/>
      </bottom>
      <diagonal/>
    </border>
    <border>
      <left/>
      <right/>
      <top/>
      <bottom style="medium">
        <color rgb="FFD9D9D9"/>
      </bottom>
      <diagonal/>
    </border>
    <border>
      <left/>
      <right style="medium">
        <color rgb="FF363D58"/>
      </right>
      <top/>
      <bottom style="medium">
        <color rgb="FFD9D9D9"/>
      </bottom>
      <diagonal/>
    </border>
    <border>
      <left style="medium">
        <color rgb="FF363D58"/>
      </left>
      <right/>
      <top/>
      <bottom style="medium">
        <color rgb="FF363D58"/>
      </bottom>
      <diagonal/>
    </border>
    <border>
      <left/>
      <right/>
      <top/>
      <bottom style="medium">
        <color rgb="FF363D58"/>
      </bottom>
      <diagonal/>
    </border>
    <border>
      <left/>
      <right style="medium">
        <color rgb="FF363D58"/>
      </right>
      <top/>
      <bottom style="medium">
        <color rgb="FF363D58"/>
      </bottom>
      <diagonal/>
    </border>
    <border>
      <left style="medium">
        <color rgb="FF363D58"/>
      </left>
      <right/>
      <top/>
      <bottom style="thick">
        <color rgb="FF363D58"/>
      </bottom>
      <diagonal/>
    </border>
    <border>
      <left/>
      <right/>
      <top/>
      <bottom style="thick">
        <color rgb="FF363D58"/>
      </bottom>
      <diagonal/>
    </border>
    <border>
      <left/>
      <right style="medium">
        <color rgb="FF363D58"/>
      </right>
      <top/>
      <bottom style="thick">
        <color rgb="FF363D58"/>
      </bottom>
      <diagonal/>
    </border>
    <border>
      <left style="medium">
        <color rgb="FF363D58"/>
      </left>
      <right style="thick">
        <color rgb="FF363D58"/>
      </right>
      <top/>
      <bottom style="thick">
        <color rgb="FF363D58"/>
      </bottom>
      <diagonal/>
    </border>
    <border>
      <left/>
      <right style="thick">
        <color rgb="FF363D58"/>
      </right>
      <top/>
      <bottom style="thick">
        <color rgb="FF363D58"/>
      </bottom>
      <diagonal/>
    </border>
    <border>
      <left style="medium">
        <color rgb="FF363D58"/>
      </left>
      <right style="thick">
        <color rgb="FF363D58"/>
      </right>
      <top/>
      <bottom style="medium">
        <color rgb="FF363D58"/>
      </bottom>
      <diagonal/>
    </border>
    <border>
      <left/>
      <right style="thick">
        <color rgb="FF363D58"/>
      </right>
      <top/>
      <bottom style="medium">
        <color rgb="FF363D58"/>
      </bottom>
      <diagonal/>
    </border>
    <border>
      <left style="medium">
        <color rgb="FF363D58"/>
      </left>
      <right/>
      <top/>
      <bottom/>
      <diagonal/>
    </border>
    <border>
      <left style="medium">
        <color rgb="FF363D58"/>
      </left>
      <right/>
      <top style="medium">
        <color rgb="FF363D58"/>
      </top>
      <bottom style="medium">
        <color rgb="FF363D58"/>
      </bottom>
      <diagonal/>
    </border>
    <border>
      <left/>
      <right style="medium">
        <color rgb="FF363D58"/>
      </right>
      <top style="medium">
        <color rgb="FFD9D9D9"/>
      </top>
      <bottom style="medium">
        <color theme="0" tint="-0.14996795556505021"/>
      </bottom>
      <diagonal/>
    </border>
    <border>
      <left style="medium">
        <color rgb="FF363D58"/>
      </left>
      <right/>
      <top style="medium">
        <color theme="0" tint="-0.14996795556505021"/>
      </top>
      <bottom style="medium">
        <color theme="0" tint="-0.14996795556505021"/>
      </bottom>
      <diagonal/>
    </border>
    <border>
      <left/>
      <right/>
      <top style="medium">
        <color theme="0" tint="-0.14996795556505021"/>
      </top>
      <bottom style="medium">
        <color theme="0" tint="-0.14996795556505021"/>
      </bottom>
      <diagonal/>
    </border>
    <border>
      <left/>
      <right style="medium">
        <color rgb="FF363D58"/>
      </right>
      <top style="medium">
        <color theme="0" tint="-0.14996795556505021"/>
      </top>
      <bottom style="medium">
        <color theme="0" tint="-0.14996795556505021"/>
      </bottom>
      <diagonal/>
    </border>
    <border>
      <left style="medium">
        <color rgb="FF363D58"/>
      </left>
      <right style="medium">
        <color rgb="FF363D58"/>
      </right>
      <top style="medium">
        <color rgb="FF363D58"/>
      </top>
      <bottom style="thick">
        <color rgb="FF363D58"/>
      </bottom>
      <diagonal/>
    </border>
    <border>
      <left/>
      <right style="medium">
        <color rgb="FF363D58"/>
      </right>
      <top style="medium">
        <color rgb="FF363D58"/>
      </top>
      <bottom style="thick">
        <color rgb="FF363D58"/>
      </bottom>
      <diagonal/>
    </border>
    <border>
      <left style="medium">
        <color rgb="FF363D58"/>
      </left>
      <right/>
      <top style="medium">
        <color rgb="FFD9D9D9"/>
      </top>
      <bottom style="medium">
        <color theme="0" tint="-0.14996795556505021"/>
      </bottom>
      <diagonal/>
    </border>
    <border>
      <left/>
      <right/>
      <top style="medium">
        <color rgb="FFD9D9D9"/>
      </top>
      <bottom style="medium">
        <color theme="0" tint="-0.14996795556505021"/>
      </bottom>
      <diagonal/>
    </border>
    <border>
      <left style="medium">
        <color rgb="FF363D58"/>
      </left>
      <right/>
      <top style="medium">
        <color rgb="FFEB5B5B"/>
      </top>
      <bottom style="medium">
        <color theme="0" tint="-0.14996795556505021"/>
      </bottom>
      <diagonal/>
    </border>
    <border>
      <left/>
      <right/>
      <top style="medium">
        <color rgb="FFEB5B5B"/>
      </top>
      <bottom style="medium">
        <color theme="0" tint="-0.14996795556505021"/>
      </bottom>
      <diagonal/>
    </border>
    <border>
      <left/>
      <right style="medium">
        <color rgb="FF363D58"/>
      </right>
      <top style="medium">
        <color rgb="FFEB5B5B"/>
      </top>
      <bottom style="medium">
        <color theme="0" tint="-0.14996795556505021"/>
      </bottom>
      <diagonal/>
    </border>
    <border>
      <left style="medium">
        <color rgb="FF363D58"/>
      </left>
      <right/>
      <top style="medium">
        <color theme="0" tint="-0.14996795556505021"/>
      </top>
      <bottom style="medium">
        <color rgb="FF363D58"/>
      </bottom>
      <diagonal/>
    </border>
    <border>
      <left/>
      <right/>
      <top style="medium">
        <color theme="0" tint="-0.14996795556505021"/>
      </top>
      <bottom style="medium">
        <color rgb="FF363D58"/>
      </bottom>
      <diagonal/>
    </border>
    <border>
      <left/>
      <right style="medium">
        <color rgb="FF363D58"/>
      </right>
      <top style="medium">
        <color theme="0" tint="-0.14996795556505021"/>
      </top>
      <bottom style="medium">
        <color rgb="FF363D58"/>
      </bottom>
      <diagonal/>
    </border>
    <border>
      <left style="medium">
        <color rgb="FF363D58"/>
      </left>
      <right/>
      <top style="medium">
        <color rgb="FF363D58"/>
      </top>
      <bottom style="medium">
        <color theme="0" tint="-0.14996795556505021"/>
      </bottom>
      <diagonal/>
    </border>
    <border>
      <left/>
      <right/>
      <top style="medium">
        <color rgb="FF363D58"/>
      </top>
      <bottom style="medium">
        <color theme="0" tint="-0.14996795556505021"/>
      </bottom>
      <diagonal/>
    </border>
    <border>
      <left/>
      <right style="medium">
        <color rgb="FF363D58"/>
      </right>
      <top style="medium">
        <color rgb="FF363D58"/>
      </top>
      <bottom style="medium">
        <color theme="0" tint="-0.14996795556505021"/>
      </bottom>
      <diagonal/>
    </border>
    <border>
      <left style="medium">
        <color rgb="FF363D58"/>
      </left>
      <right/>
      <top style="medium">
        <color theme="0" tint="-0.14996795556505021"/>
      </top>
      <bottom style="medium">
        <color rgb="FFD9D9D9"/>
      </bottom>
      <diagonal/>
    </border>
    <border>
      <left/>
      <right/>
      <top style="medium">
        <color theme="0" tint="-0.14996795556505021"/>
      </top>
      <bottom style="medium">
        <color rgb="FFD9D9D9"/>
      </bottom>
      <diagonal/>
    </border>
    <border>
      <left/>
      <right style="medium">
        <color rgb="FF363D58"/>
      </right>
      <top style="medium">
        <color theme="0" tint="-0.14996795556505021"/>
      </top>
      <bottom style="medium">
        <color rgb="FFD9D9D9"/>
      </bottom>
      <diagonal/>
    </border>
    <border>
      <left/>
      <right style="medium">
        <color rgb="FF363D58"/>
      </right>
      <top/>
      <bottom/>
      <diagonal/>
    </border>
    <border>
      <left style="medium">
        <color rgb="FF363D58"/>
      </left>
      <right style="medium">
        <color rgb="FF363D58"/>
      </right>
      <top style="medium">
        <color rgb="FF363D58"/>
      </top>
      <bottom style="medium">
        <color rgb="FF363D58"/>
      </bottom>
      <diagonal/>
    </border>
    <border>
      <left/>
      <right/>
      <top style="medium">
        <color rgb="FF363D58"/>
      </top>
      <bottom style="medium">
        <color rgb="FF363D58"/>
      </bottom>
      <diagonal/>
    </border>
    <border>
      <left/>
      <right style="medium">
        <color rgb="FF363D58"/>
      </right>
      <top style="medium">
        <color rgb="FF363D58"/>
      </top>
      <bottom style="medium">
        <color rgb="FF363D58"/>
      </bottom>
      <diagonal/>
    </border>
  </borders>
  <cellStyleXfs count="1">
    <xf numFmtId="0" fontId="0" fillId="0" borderId="0"/>
  </cellStyleXfs>
  <cellXfs count="101">
    <xf numFmtId="0" fontId="0" fillId="0" borderId="0" xfId="0"/>
    <xf numFmtId="0" fontId="2" fillId="2" borderId="1" xfId="0" applyFont="1" applyFill="1" applyBorder="1" applyAlignment="1">
      <alignment vertical="center" wrapText="1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164" fontId="3" fillId="0" borderId="5" xfId="0" applyNumberFormat="1" applyFont="1" applyBorder="1" applyAlignment="1">
      <alignment horizontal="right" vertical="center" wrapText="1"/>
    </xf>
    <xf numFmtId="164" fontId="3" fillId="0" borderId="6" xfId="0" applyNumberFormat="1" applyFont="1" applyBorder="1" applyAlignment="1">
      <alignment horizontal="right" vertical="center" wrapText="1"/>
    </xf>
    <xf numFmtId="0" fontId="3" fillId="0" borderId="7" xfId="0" applyFont="1" applyBorder="1" applyAlignment="1">
      <alignment vertical="center" wrapText="1"/>
    </xf>
    <xf numFmtId="164" fontId="3" fillId="0" borderId="8" xfId="0" applyNumberFormat="1" applyFont="1" applyBorder="1" applyAlignment="1">
      <alignment horizontal="right" vertical="center" wrapText="1"/>
    </xf>
    <xf numFmtId="164" fontId="3" fillId="0" borderId="9" xfId="0" applyNumberFormat="1" applyFont="1" applyBorder="1" applyAlignment="1">
      <alignment horizontal="right" vertical="center" wrapText="1"/>
    </xf>
    <xf numFmtId="164" fontId="4" fillId="0" borderId="11" xfId="0" applyNumberFormat="1" applyFont="1" applyBorder="1" applyAlignment="1">
      <alignment horizontal="right" vertical="center" wrapText="1"/>
    </xf>
    <xf numFmtId="164" fontId="4" fillId="0" borderId="12" xfId="0" applyNumberFormat="1" applyFont="1" applyBorder="1" applyAlignment="1">
      <alignment horizontal="right" vertical="center" wrapText="1"/>
    </xf>
    <xf numFmtId="0" fontId="2" fillId="3" borderId="10" xfId="0" applyFont="1" applyFill="1" applyBorder="1" applyAlignment="1">
      <alignment vertical="center"/>
    </xf>
    <xf numFmtId="164" fontId="2" fillId="3" borderId="11" xfId="0" applyNumberFormat="1" applyFont="1" applyFill="1" applyBorder="1" applyAlignment="1">
      <alignment horizontal="right" vertical="center" wrapText="1"/>
    </xf>
    <xf numFmtId="164" fontId="2" fillId="3" borderId="12" xfId="0" applyNumberFormat="1" applyFont="1" applyFill="1" applyBorder="1" applyAlignment="1">
      <alignment horizontal="right" vertical="center" wrapText="1"/>
    </xf>
    <xf numFmtId="0" fontId="3" fillId="0" borderId="13" xfId="0" applyFont="1" applyBorder="1" applyAlignment="1">
      <alignment vertical="center" wrapText="1"/>
    </xf>
    <xf numFmtId="164" fontId="3" fillId="0" borderId="14" xfId="0" applyNumberFormat="1" applyFont="1" applyBorder="1" applyAlignment="1">
      <alignment horizontal="right" vertical="center" wrapText="1"/>
    </xf>
    <xf numFmtId="164" fontId="3" fillId="0" borderId="15" xfId="0" applyNumberFormat="1" applyFont="1" applyBorder="1" applyAlignment="1">
      <alignment horizontal="right" vertical="center" wrapText="1"/>
    </xf>
    <xf numFmtId="0" fontId="5" fillId="3" borderId="16" xfId="0" applyFont="1" applyFill="1" applyBorder="1" applyAlignment="1">
      <alignment vertical="center" wrapText="1"/>
    </xf>
    <xf numFmtId="164" fontId="5" fillId="3" borderId="17" xfId="0" applyNumberFormat="1" applyFont="1" applyFill="1" applyBorder="1" applyAlignment="1">
      <alignment horizontal="right" vertical="center" wrapText="1"/>
    </xf>
    <xf numFmtId="164" fontId="5" fillId="3" borderId="15" xfId="0" applyNumberFormat="1" applyFont="1" applyFill="1" applyBorder="1" applyAlignment="1">
      <alignment horizontal="right" vertical="center" wrapText="1"/>
    </xf>
    <xf numFmtId="0" fontId="4" fillId="0" borderId="10" xfId="0" applyFont="1" applyBorder="1" applyAlignment="1">
      <alignment vertical="center"/>
    </xf>
    <xf numFmtId="164" fontId="3" fillId="0" borderId="14" xfId="0" applyNumberFormat="1" applyFont="1" applyBorder="1" applyAlignment="1">
      <alignment vertical="center" wrapText="1"/>
    </xf>
    <xf numFmtId="164" fontId="3" fillId="0" borderId="15" xfId="0" applyNumberFormat="1" applyFont="1" applyBorder="1" applyAlignment="1">
      <alignment vertical="center" wrapText="1"/>
    </xf>
    <xf numFmtId="0" fontId="5" fillId="3" borderId="18" xfId="0" applyFont="1" applyFill="1" applyBorder="1" applyAlignment="1">
      <alignment vertical="center" wrapText="1"/>
    </xf>
    <xf numFmtId="164" fontId="5" fillId="3" borderId="19" xfId="0" applyNumberFormat="1" applyFont="1" applyFill="1" applyBorder="1" applyAlignment="1">
      <alignment horizontal="right" vertical="center" wrapText="1"/>
    </xf>
    <xf numFmtId="164" fontId="5" fillId="3" borderId="12" xfId="0" applyNumberFormat="1" applyFont="1" applyFill="1" applyBorder="1" applyAlignment="1">
      <alignment horizontal="right" vertical="center" wrapText="1"/>
    </xf>
    <xf numFmtId="0" fontId="6" fillId="0" borderId="20" xfId="0" applyFont="1" applyBorder="1" applyAlignment="1">
      <alignment vertical="center" wrapText="1"/>
    </xf>
    <xf numFmtId="0" fontId="2" fillId="3" borderId="21" xfId="0" applyFont="1" applyFill="1" applyBorder="1" applyAlignment="1">
      <alignment vertical="center"/>
    </xf>
    <xf numFmtId="0" fontId="7" fillId="0" borderId="7" xfId="0" applyFont="1" applyBorder="1" applyAlignment="1">
      <alignment vertical="center"/>
    </xf>
    <xf numFmtId="164" fontId="7" fillId="0" borderId="8" xfId="0" applyNumberFormat="1" applyFont="1" applyBorder="1" applyAlignment="1">
      <alignment horizontal="right" vertical="center"/>
    </xf>
    <xf numFmtId="164" fontId="7" fillId="0" borderId="9" xfId="0" applyNumberFormat="1" applyFont="1" applyBorder="1" applyAlignment="1">
      <alignment horizontal="right" vertical="center"/>
    </xf>
    <xf numFmtId="0" fontId="7" fillId="0" borderId="10" xfId="0" applyFont="1" applyBorder="1" applyAlignment="1">
      <alignment vertical="center"/>
    </xf>
    <xf numFmtId="164" fontId="7" fillId="0" borderId="11" xfId="0" applyNumberFormat="1" applyFont="1" applyBorder="1" applyAlignment="1">
      <alignment horizontal="right" vertical="center"/>
    </xf>
    <xf numFmtId="164" fontId="7" fillId="0" borderId="12" xfId="0" applyNumberFormat="1" applyFont="1" applyBorder="1" applyAlignment="1">
      <alignment horizontal="right" vertical="center"/>
    </xf>
    <xf numFmtId="0" fontId="3" fillId="0" borderId="20" xfId="0" applyFont="1" applyBorder="1" applyAlignment="1">
      <alignment vertical="center" wrapText="1"/>
    </xf>
    <xf numFmtId="164" fontId="3" fillId="0" borderId="0" xfId="0" applyNumberFormat="1" applyFont="1" applyAlignment="1">
      <alignment horizontal="right" vertical="center" wrapText="1"/>
    </xf>
    <xf numFmtId="164" fontId="3" fillId="0" borderId="22" xfId="0" applyNumberFormat="1" applyFont="1" applyBorder="1" applyAlignment="1">
      <alignment horizontal="right" vertical="center" wrapText="1"/>
    </xf>
    <xf numFmtId="0" fontId="3" fillId="0" borderId="23" xfId="0" applyFont="1" applyBorder="1" applyAlignment="1">
      <alignment vertical="center" wrapText="1"/>
    </xf>
    <xf numFmtId="164" fontId="3" fillId="0" borderId="24" xfId="0" applyNumberFormat="1" applyFont="1" applyBorder="1" applyAlignment="1">
      <alignment horizontal="right" vertical="center" wrapText="1"/>
    </xf>
    <xf numFmtId="164" fontId="3" fillId="0" borderId="25" xfId="0" applyNumberFormat="1" applyFont="1" applyBorder="1" applyAlignment="1">
      <alignment horizontal="right" vertical="center" wrapText="1"/>
    </xf>
    <xf numFmtId="0" fontId="8" fillId="3" borderId="26" xfId="0" applyFont="1" applyFill="1" applyBorder="1" applyAlignment="1">
      <alignment vertical="center" wrapText="1"/>
    </xf>
    <xf numFmtId="164" fontId="8" fillId="3" borderId="27" xfId="0" applyNumberFormat="1" applyFont="1" applyFill="1" applyBorder="1" applyAlignment="1">
      <alignment horizontal="right" vertical="center" wrapText="1"/>
    </xf>
    <xf numFmtId="0" fontId="2" fillId="3" borderId="16" xfId="0" applyFont="1" applyFill="1" applyBorder="1" applyAlignment="1">
      <alignment vertical="center" wrapText="1"/>
    </xf>
    <xf numFmtId="164" fontId="2" fillId="3" borderId="17" xfId="0" applyNumberFormat="1" applyFont="1" applyFill="1" applyBorder="1" applyAlignment="1">
      <alignment horizontal="right" vertical="center" wrapText="1"/>
    </xf>
    <xf numFmtId="164" fontId="2" fillId="3" borderId="15" xfId="0" applyNumberFormat="1" applyFont="1" applyFill="1" applyBorder="1" applyAlignment="1">
      <alignment horizontal="right" vertical="center" wrapText="1"/>
    </xf>
    <xf numFmtId="0" fontId="3" fillId="0" borderId="28" xfId="0" applyFont="1" applyBorder="1" applyAlignment="1">
      <alignment vertical="center" wrapText="1"/>
    </xf>
    <xf numFmtId="164" fontId="3" fillId="0" borderId="29" xfId="0" applyNumberFormat="1" applyFont="1" applyBorder="1" applyAlignment="1">
      <alignment horizontal="right" vertical="center" wrapText="1"/>
    </xf>
    <xf numFmtId="164" fontId="9" fillId="0" borderId="14" xfId="0" applyNumberFormat="1" applyFont="1" applyBorder="1" applyAlignment="1">
      <alignment horizontal="right" vertical="center" wrapText="1"/>
    </xf>
    <xf numFmtId="164" fontId="9" fillId="0" borderId="15" xfId="0" applyNumberFormat="1" applyFont="1" applyBorder="1" applyAlignment="1">
      <alignment horizontal="right" vertical="center" wrapText="1"/>
    </xf>
    <xf numFmtId="0" fontId="2" fillId="3" borderId="18" xfId="0" applyFont="1" applyFill="1" applyBorder="1" applyAlignment="1">
      <alignment vertical="center" wrapText="1"/>
    </xf>
    <xf numFmtId="164" fontId="2" fillId="3" borderId="19" xfId="0" applyNumberFormat="1" applyFont="1" applyFill="1" applyBorder="1" applyAlignment="1">
      <alignment horizontal="right" vertical="center" wrapText="1"/>
    </xf>
    <xf numFmtId="0" fontId="9" fillId="0" borderId="7" xfId="0" applyFont="1" applyBorder="1" applyAlignment="1">
      <alignment vertical="center" wrapText="1"/>
    </xf>
    <xf numFmtId="164" fontId="9" fillId="0" borderId="8" xfId="0" applyNumberFormat="1" applyFont="1" applyBorder="1" applyAlignment="1">
      <alignment horizontal="right" vertical="center" wrapText="1"/>
    </xf>
    <xf numFmtId="164" fontId="9" fillId="0" borderId="9" xfId="0" applyNumberFormat="1" applyFont="1" applyBorder="1" applyAlignment="1">
      <alignment horizontal="right" vertical="center" wrapText="1"/>
    </xf>
    <xf numFmtId="0" fontId="4" fillId="0" borderId="30" xfId="0" applyFont="1" applyBorder="1" applyAlignment="1">
      <alignment vertical="center" wrapText="1"/>
    </xf>
    <xf numFmtId="164" fontId="4" fillId="0" borderId="31" xfId="0" applyNumberFormat="1" applyFont="1" applyBorder="1" applyAlignment="1">
      <alignment horizontal="right" vertical="center" wrapText="1"/>
    </xf>
    <xf numFmtId="164" fontId="4" fillId="0" borderId="32" xfId="0" applyNumberFormat="1" applyFont="1" applyBorder="1" applyAlignment="1">
      <alignment horizontal="right" vertical="center" wrapText="1"/>
    </xf>
    <xf numFmtId="0" fontId="4" fillId="0" borderId="23" xfId="0" applyFont="1" applyBorder="1" applyAlignment="1">
      <alignment vertical="center" wrapText="1"/>
    </xf>
    <xf numFmtId="164" fontId="4" fillId="0" borderId="24" xfId="0" applyNumberFormat="1" applyFont="1" applyBorder="1" applyAlignment="1">
      <alignment horizontal="right" vertical="center" wrapText="1"/>
    </xf>
    <xf numFmtId="164" fontId="4" fillId="0" borderId="25" xfId="0" applyNumberFormat="1" applyFont="1" applyBorder="1" applyAlignment="1">
      <alignment horizontal="right" vertical="center" wrapText="1"/>
    </xf>
    <xf numFmtId="0" fontId="4" fillId="0" borderId="23" xfId="0" applyFont="1" applyBorder="1" applyAlignment="1">
      <alignment vertical="center"/>
    </xf>
    <xf numFmtId="0" fontId="4" fillId="0" borderId="33" xfId="0" applyFont="1" applyBorder="1" applyAlignment="1">
      <alignment vertical="center" wrapText="1"/>
    </xf>
    <xf numFmtId="164" fontId="4" fillId="0" borderId="34" xfId="0" applyNumberFormat="1" applyFont="1" applyBorder="1" applyAlignment="1">
      <alignment horizontal="right" vertical="center" wrapText="1"/>
    </xf>
    <xf numFmtId="164" fontId="4" fillId="0" borderId="35" xfId="0" applyNumberFormat="1" applyFont="1" applyBorder="1" applyAlignment="1">
      <alignment horizontal="right" vertical="center" wrapText="1"/>
    </xf>
    <xf numFmtId="0" fontId="4" fillId="0" borderId="36" xfId="0" applyFont="1" applyBorder="1" applyAlignment="1">
      <alignment vertical="center"/>
    </xf>
    <xf numFmtId="164" fontId="4" fillId="0" borderId="37" xfId="0" applyNumberFormat="1" applyFont="1" applyBorder="1" applyAlignment="1">
      <alignment horizontal="right" vertical="center" wrapText="1"/>
    </xf>
    <xf numFmtId="164" fontId="4" fillId="0" borderId="38" xfId="0" applyNumberFormat="1" applyFont="1" applyBorder="1" applyAlignment="1">
      <alignment horizontal="right" vertical="center" wrapText="1"/>
    </xf>
    <xf numFmtId="0" fontId="4" fillId="0" borderId="39" xfId="0" applyFont="1" applyBorder="1" applyAlignment="1">
      <alignment vertical="center"/>
    </xf>
    <xf numFmtId="164" fontId="4" fillId="0" borderId="40" xfId="0" applyNumberFormat="1" applyFont="1" applyBorder="1" applyAlignment="1">
      <alignment horizontal="right" vertical="center" wrapText="1"/>
    </xf>
    <xf numFmtId="164" fontId="4" fillId="0" borderId="41" xfId="0" applyNumberFormat="1" applyFont="1" applyBorder="1" applyAlignment="1">
      <alignment horizontal="right" vertical="center" wrapText="1"/>
    </xf>
    <xf numFmtId="0" fontId="6" fillId="0" borderId="4" xfId="0" applyFont="1" applyBorder="1" applyAlignment="1">
      <alignment vertical="center" wrapText="1"/>
    </xf>
    <xf numFmtId="164" fontId="6" fillId="0" borderId="5" xfId="0" applyNumberFormat="1" applyFont="1" applyBorder="1" applyAlignment="1">
      <alignment horizontal="right" vertical="center" wrapText="1"/>
    </xf>
    <xf numFmtId="164" fontId="6" fillId="0" borderId="6" xfId="0" applyNumberFormat="1" applyFont="1" applyBorder="1" applyAlignment="1">
      <alignment horizontal="right" vertical="center" wrapText="1"/>
    </xf>
    <xf numFmtId="0" fontId="1" fillId="0" borderId="7" xfId="0" applyFont="1" applyBorder="1" applyAlignment="1">
      <alignment vertical="center" wrapText="1"/>
    </xf>
    <xf numFmtId="164" fontId="1" fillId="0" borderId="8" xfId="0" applyNumberFormat="1" applyFont="1" applyBorder="1" applyAlignment="1">
      <alignment horizontal="right" vertical="center" wrapText="1"/>
    </xf>
    <xf numFmtId="164" fontId="1" fillId="0" borderId="9" xfId="0" applyNumberFormat="1" applyFont="1" applyBorder="1" applyAlignment="1">
      <alignment horizontal="right" vertical="center" wrapText="1"/>
    </xf>
    <xf numFmtId="0" fontId="6" fillId="0" borderId="7" xfId="0" applyFont="1" applyBorder="1" applyAlignment="1">
      <alignment vertical="center" wrapText="1"/>
    </xf>
    <xf numFmtId="164" fontId="6" fillId="0" borderId="8" xfId="0" applyNumberFormat="1" applyFont="1" applyBorder="1" applyAlignment="1">
      <alignment horizontal="right" vertical="center" wrapText="1"/>
    </xf>
    <xf numFmtId="164" fontId="6" fillId="0" borderId="9" xfId="0" applyNumberFormat="1" applyFont="1" applyBorder="1" applyAlignment="1">
      <alignment horizontal="right" vertical="center" wrapText="1"/>
    </xf>
    <xf numFmtId="164" fontId="6" fillId="0" borderId="0" xfId="0" applyNumberFormat="1" applyFont="1" applyAlignment="1">
      <alignment horizontal="right" vertical="center" wrapText="1"/>
    </xf>
    <xf numFmtId="164" fontId="6" fillId="0" borderId="42" xfId="0" applyNumberFormat="1" applyFont="1" applyBorder="1" applyAlignment="1">
      <alignment horizontal="right" vertical="center" wrapText="1"/>
    </xf>
    <xf numFmtId="0" fontId="2" fillId="3" borderId="43" xfId="0" applyFont="1" applyFill="1" applyBorder="1" applyAlignment="1">
      <alignment vertical="center" wrapText="1"/>
    </xf>
    <xf numFmtId="164" fontId="2" fillId="3" borderId="43" xfId="0" applyNumberFormat="1" applyFont="1" applyFill="1" applyBorder="1" applyAlignment="1">
      <alignment horizontal="right" vertical="center" wrapText="1"/>
    </xf>
    <xf numFmtId="0" fontId="2" fillId="0" borderId="20" xfId="0" applyFont="1" applyBorder="1" applyAlignment="1">
      <alignment vertical="center" wrapText="1"/>
    </xf>
    <xf numFmtId="164" fontId="2" fillId="0" borderId="0" xfId="0" applyNumberFormat="1" applyFont="1" applyAlignment="1">
      <alignment horizontal="right" vertical="center" wrapText="1"/>
    </xf>
    <xf numFmtId="164" fontId="2" fillId="0" borderId="42" xfId="0" applyNumberFormat="1" applyFont="1" applyBorder="1" applyAlignment="1">
      <alignment horizontal="right" vertical="center" wrapText="1"/>
    </xf>
    <xf numFmtId="0" fontId="1" fillId="0" borderId="20" xfId="0" applyFont="1" applyBorder="1" applyAlignment="1">
      <alignment vertical="center" wrapText="1"/>
    </xf>
    <xf numFmtId="164" fontId="1" fillId="0" borderId="0" xfId="0" applyNumberFormat="1" applyFont="1" applyAlignment="1">
      <alignment horizontal="right" vertical="center" wrapText="1"/>
    </xf>
    <xf numFmtId="164" fontId="1" fillId="0" borderId="42" xfId="0" applyNumberFormat="1" applyFont="1" applyBorder="1" applyAlignment="1">
      <alignment horizontal="right" vertical="center" wrapText="1"/>
    </xf>
    <xf numFmtId="0" fontId="6" fillId="0" borderId="33" xfId="0" applyFont="1" applyBorder="1" applyAlignment="1">
      <alignment vertical="center" wrapText="1"/>
    </xf>
    <xf numFmtId="164" fontId="6" fillId="0" borderId="34" xfId="0" applyNumberFormat="1" applyFont="1" applyBorder="1" applyAlignment="1">
      <alignment horizontal="right" vertical="center" wrapText="1"/>
    </xf>
    <xf numFmtId="164" fontId="6" fillId="0" borderId="35" xfId="0" applyNumberFormat="1" applyFont="1" applyBorder="1" applyAlignment="1">
      <alignment horizontal="right" vertical="center" wrapText="1"/>
    </xf>
    <xf numFmtId="164" fontId="1" fillId="0" borderId="0" xfId="0" applyNumberFormat="1" applyFont="1" applyAlignment="1">
      <alignment vertical="center"/>
    </xf>
    <xf numFmtId="0" fontId="8" fillId="0" borderId="0" xfId="0" applyFont="1" applyAlignment="1">
      <alignment vertical="center" wrapText="1"/>
    </xf>
    <xf numFmtId="0" fontId="8" fillId="3" borderId="43" xfId="0" applyFont="1" applyFill="1" applyBorder="1" applyAlignment="1">
      <alignment vertical="center" wrapText="1"/>
    </xf>
    <xf numFmtId="165" fontId="2" fillId="3" borderId="44" xfId="0" applyNumberFormat="1" applyFont="1" applyFill="1" applyBorder="1" applyAlignment="1">
      <alignment horizontal="right" vertical="center" wrapText="1"/>
    </xf>
    <xf numFmtId="165" fontId="2" fillId="3" borderId="45" xfId="0" applyNumberFormat="1" applyFont="1" applyFill="1" applyBorder="1" applyAlignment="1">
      <alignment horizontal="right" vertical="center" wrapText="1"/>
    </xf>
    <xf numFmtId="0" fontId="1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2" fillId="2" borderId="2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FEFB05-3B10-4ABA-8E18-04965A70FC92}">
  <dimension ref="B1:H61"/>
  <sheetViews>
    <sheetView showGridLines="0" tabSelected="1" workbookViewId="0"/>
  </sheetViews>
  <sheetFormatPr baseColWidth="10" defaultColWidth="9.109375" defaultRowHeight="15" customHeight="1" x14ac:dyDescent="0.3"/>
  <cols>
    <col min="1" max="1" width="5.77734375" style="98" customWidth="1"/>
    <col min="2" max="2" width="68.88671875" style="98" customWidth="1"/>
    <col min="3" max="4" width="15.77734375" style="98" customWidth="1"/>
    <col min="5" max="5" width="5.77734375" style="98" customWidth="1"/>
    <col min="6" max="6" width="101.5546875" style="98" customWidth="1"/>
    <col min="7" max="8" width="15.77734375" style="98" customWidth="1"/>
    <col min="9" max="9" width="5.77734375" style="98" customWidth="1"/>
    <col min="10" max="16384" width="9.109375" style="98"/>
  </cols>
  <sheetData>
    <row r="1" spans="2:8" ht="15" customHeight="1" thickBot="1" x14ac:dyDescent="0.35"/>
    <row r="2" spans="2:8" ht="15" customHeight="1" thickBot="1" x14ac:dyDescent="0.35">
      <c r="B2" s="1" t="s">
        <v>0</v>
      </c>
      <c r="C2" s="2">
        <v>45657</v>
      </c>
      <c r="D2" s="2" t="s">
        <v>140</v>
      </c>
      <c r="F2" s="3" t="s">
        <v>0</v>
      </c>
      <c r="G2" s="2">
        <v>45657</v>
      </c>
      <c r="H2" s="2">
        <v>45291</v>
      </c>
    </row>
    <row r="3" spans="2:8" ht="15" customHeight="1" thickBot="1" x14ac:dyDescent="0.35">
      <c r="B3" s="4" t="s">
        <v>1</v>
      </c>
      <c r="C3" s="5">
        <v>3233</v>
      </c>
      <c r="D3" s="6">
        <v>2082</v>
      </c>
      <c r="F3" s="55" t="s">
        <v>2</v>
      </c>
      <c r="G3" s="56">
        <v>133077</v>
      </c>
      <c r="H3" s="57">
        <v>117227</v>
      </c>
    </row>
    <row r="4" spans="2:8" ht="15" customHeight="1" thickBot="1" x14ac:dyDescent="0.35">
      <c r="B4" s="7" t="s">
        <v>3</v>
      </c>
      <c r="C4" s="8">
        <v>71230</v>
      </c>
      <c r="D4" s="9">
        <v>68880</v>
      </c>
      <c r="F4" s="58" t="s">
        <v>4</v>
      </c>
      <c r="G4" s="59">
        <v>3007</v>
      </c>
      <c r="H4" s="60">
        <v>2708</v>
      </c>
    </row>
    <row r="5" spans="2:8" ht="15" customHeight="1" thickBot="1" x14ac:dyDescent="0.35">
      <c r="B5" s="7" t="s">
        <v>5</v>
      </c>
      <c r="C5" s="8">
        <v>57762</v>
      </c>
      <c r="D5" s="9">
        <v>55990</v>
      </c>
      <c r="F5" s="58" t="s">
        <v>6</v>
      </c>
      <c r="G5" s="59">
        <v>1994</v>
      </c>
      <c r="H5" s="60">
        <v>1358</v>
      </c>
    </row>
    <row r="6" spans="2:8" ht="15" customHeight="1" thickBot="1" x14ac:dyDescent="0.35">
      <c r="B6" s="7" t="s">
        <v>7</v>
      </c>
      <c r="C6" s="8">
        <v>2825</v>
      </c>
      <c r="D6" s="9">
        <v>4110</v>
      </c>
      <c r="F6" s="58" t="s">
        <v>9</v>
      </c>
      <c r="G6" s="59">
        <v>-21552</v>
      </c>
      <c r="H6" s="60">
        <v>-19355</v>
      </c>
    </row>
    <row r="7" spans="2:8" ht="15" customHeight="1" thickBot="1" x14ac:dyDescent="0.35">
      <c r="B7" s="7" t="s">
        <v>8</v>
      </c>
      <c r="C7" s="8">
        <v>278</v>
      </c>
      <c r="D7" s="9">
        <v>290</v>
      </c>
      <c r="F7" s="58" t="s">
        <v>11</v>
      </c>
      <c r="G7" s="59">
        <v>-89794</v>
      </c>
      <c r="H7" s="60">
        <v>-78363</v>
      </c>
    </row>
    <row r="8" spans="2:8" ht="15" customHeight="1" thickBot="1" x14ac:dyDescent="0.35">
      <c r="B8" s="7" t="s">
        <v>10</v>
      </c>
      <c r="C8" s="8">
        <v>2867</v>
      </c>
      <c r="D8" s="9">
        <v>1700</v>
      </c>
      <c r="F8" s="58" t="s">
        <v>13</v>
      </c>
      <c r="G8" s="59">
        <v>-7158</v>
      </c>
      <c r="H8" s="60">
        <v>-5617</v>
      </c>
    </row>
    <row r="9" spans="2:8" ht="15" customHeight="1" thickBot="1" x14ac:dyDescent="0.35">
      <c r="B9" s="15" t="s">
        <v>12</v>
      </c>
      <c r="C9" s="16">
        <v>360</v>
      </c>
      <c r="D9" s="17">
        <v>789</v>
      </c>
      <c r="F9" s="61" t="s">
        <v>21</v>
      </c>
      <c r="G9" s="59">
        <v>-9543</v>
      </c>
      <c r="H9" s="60">
        <v>-8274</v>
      </c>
    </row>
    <row r="10" spans="2:8" ht="15" customHeight="1" thickTop="1" thickBot="1" x14ac:dyDescent="0.35">
      <c r="B10" s="18" t="s">
        <v>14</v>
      </c>
      <c r="C10" s="19">
        <f>+SUM(C3:C9)</f>
        <v>138555</v>
      </c>
      <c r="D10" s="20">
        <f>+SUM(D3:D9)</f>
        <v>133841</v>
      </c>
      <c r="F10" s="58" t="s">
        <v>15</v>
      </c>
      <c r="G10" s="59">
        <v>5</v>
      </c>
      <c r="H10" s="60">
        <v>57</v>
      </c>
    </row>
    <row r="11" spans="2:8" ht="15" customHeight="1" thickTop="1" thickBot="1" x14ac:dyDescent="0.35">
      <c r="B11" s="7" t="s">
        <v>16</v>
      </c>
      <c r="C11" s="8">
        <v>726</v>
      </c>
      <c r="D11" s="9">
        <v>1155</v>
      </c>
      <c r="F11" s="62" t="s">
        <v>17</v>
      </c>
      <c r="G11" s="63">
        <v>117</v>
      </c>
      <c r="H11" s="64">
        <v>47</v>
      </c>
    </row>
    <row r="12" spans="2:8" ht="15" customHeight="1" thickBot="1" x14ac:dyDescent="0.35">
      <c r="B12" s="7" t="s">
        <v>18</v>
      </c>
      <c r="C12" s="8">
        <f>SUM(C13:C15)</f>
        <v>37841</v>
      </c>
      <c r="D12" s="9">
        <f>SUM(D13:D15)</f>
        <v>32131</v>
      </c>
      <c r="F12" s="12" t="s">
        <v>67</v>
      </c>
      <c r="G12" s="13">
        <f>SUM(G3:G11)</f>
        <v>10153</v>
      </c>
      <c r="H12" s="13">
        <f>SUM(H3:H11)</f>
        <v>9788</v>
      </c>
    </row>
    <row r="13" spans="2:8" ht="15" customHeight="1" thickBot="1" x14ac:dyDescent="0.35">
      <c r="B13" s="52" t="s">
        <v>61</v>
      </c>
      <c r="C13" s="53">
        <v>35051</v>
      </c>
      <c r="D13" s="54">
        <v>29294</v>
      </c>
      <c r="F13" s="65" t="s">
        <v>30</v>
      </c>
      <c r="G13" s="66">
        <v>-8</v>
      </c>
      <c r="H13" s="67">
        <v>-2</v>
      </c>
    </row>
    <row r="14" spans="2:8" ht="15" customHeight="1" thickBot="1" x14ac:dyDescent="0.35">
      <c r="B14" s="52" t="s">
        <v>62</v>
      </c>
      <c r="C14" s="53">
        <v>66</v>
      </c>
      <c r="D14" s="54">
        <v>63</v>
      </c>
      <c r="F14" s="61" t="s">
        <v>24</v>
      </c>
      <c r="G14" s="59">
        <v>57</v>
      </c>
      <c r="H14" s="60">
        <v>76</v>
      </c>
    </row>
    <row r="15" spans="2:8" ht="15" customHeight="1" thickBot="1" x14ac:dyDescent="0.35">
      <c r="B15" s="52" t="s">
        <v>63</v>
      </c>
      <c r="C15" s="53">
        <v>2724</v>
      </c>
      <c r="D15" s="54">
        <v>2774</v>
      </c>
      <c r="F15" s="61" t="s">
        <v>29</v>
      </c>
      <c r="G15" s="59">
        <v>-49</v>
      </c>
      <c r="H15" s="60">
        <v>-170</v>
      </c>
    </row>
    <row r="16" spans="2:8" ht="15" customHeight="1" thickBot="1" x14ac:dyDescent="0.35">
      <c r="B16" s="7" t="s">
        <v>19</v>
      </c>
      <c r="C16" s="8">
        <v>538</v>
      </c>
      <c r="D16" s="9">
        <v>302</v>
      </c>
      <c r="F16" s="61" t="s">
        <v>27</v>
      </c>
      <c r="G16" s="59">
        <v>243</v>
      </c>
      <c r="H16" s="60">
        <v>0</v>
      </c>
    </row>
    <row r="17" spans="2:8" ht="15" customHeight="1" thickBot="1" x14ac:dyDescent="0.35">
      <c r="B17" s="7" t="s">
        <v>20</v>
      </c>
      <c r="C17" s="8">
        <v>1992</v>
      </c>
      <c r="D17" s="9">
        <v>2424</v>
      </c>
      <c r="F17" s="68" t="s">
        <v>26</v>
      </c>
      <c r="G17" s="69">
        <v>-5274</v>
      </c>
      <c r="H17" s="70">
        <v>-4055</v>
      </c>
    </row>
    <row r="18" spans="2:8" ht="15" customHeight="1" thickBot="1" x14ac:dyDescent="0.35">
      <c r="B18" s="7" t="s">
        <v>22</v>
      </c>
      <c r="C18" s="8">
        <v>631</v>
      </c>
      <c r="D18" s="9">
        <v>584</v>
      </c>
      <c r="F18" s="12" t="s">
        <v>31</v>
      </c>
      <c r="G18" s="13">
        <f>+SUM(G13:G17)</f>
        <v>-5031</v>
      </c>
      <c r="H18" s="14">
        <f>+SUM(H13:H17)</f>
        <v>-4151</v>
      </c>
    </row>
    <row r="19" spans="2:8" ht="15" customHeight="1" thickBot="1" x14ac:dyDescent="0.35">
      <c r="B19" s="15" t="s">
        <v>23</v>
      </c>
      <c r="C19" s="16">
        <v>32441</v>
      </c>
      <c r="D19" s="17">
        <v>29387</v>
      </c>
      <c r="F19" s="27" t="s">
        <v>33</v>
      </c>
      <c r="G19" s="10">
        <v>-12</v>
      </c>
      <c r="H19" s="11">
        <v>-5</v>
      </c>
    </row>
    <row r="20" spans="2:8" ht="15" customHeight="1" thickTop="1" thickBot="1" x14ac:dyDescent="0.35">
      <c r="B20" s="18" t="s">
        <v>25</v>
      </c>
      <c r="C20" s="19">
        <f>+SUM(C11:C12,C16:C19)</f>
        <v>74169</v>
      </c>
      <c r="D20" s="20">
        <f>+SUM(D11:D12,D16:D19)</f>
        <v>65983</v>
      </c>
      <c r="F20" s="28" t="s">
        <v>35</v>
      </c>
      <c r="G20" s="13">
        <f>G12+G18+G19</f>
        <v>5110</v>
      </c>
      <c r="H20" s="14">
        <f>H12+H18+H19</f>
        <v>5632</v>
      </c>
    </row>
    <row r="21" spans="2:8" ht="15" customHeight="1" thickTop="1" thickBot="1" x14ac:dyDescent="0.35">
      <c r="B21" s="15"/>
      <c r="C21" s="22"/>
      <c r="D21" s="23"/>
      <c r="F21" s="21" t="s">
        <v>36</v>
      </c>
      <c r="G21" s="10">
        <v>-741</v>
      </c>
      <c r="H21" s="11">
        <v>-624</v>
      </c>
    </row>
    <row r="22" spans="2:8" ht="15" customHeight="1" thickTop="1" thickBot="1" x14ac:dyDescent="0.35">
      <c r="B22" s="24" t="s">
        <v>28</v>
      </c>
      <c r="C22" s="25">
        <f>+C10+C20</f>
        <v>212724</v>
      </c>
      <c r="D22" s="26">
        <f>+D10+D20</f>
        <v>199824</v>
      </c>
      <c r="F22" s="12" t="s">
        <v>38</v>
      </c>
      <c r="G22" s="13">
        <f>+G20+G21</f>
        <v>4369</v>
      </c>
      <c r="H22" s="14">
        <f t="shared" ref="H22" si="0">+H20+H21</f>
        <v>5008</v>
      </c>
    </row>
    <row r="23" spans="2:8" ht="15" customHeight="1" thickBot="1" x14ac:dyDescent="0.35">
      <c r="F23" s="29" t="s">
        <v>40</v>
      </c>
      <c r="G23" s="30">
        <v>4283</v>
      </c>
      <c r="H23" s="31">
        <v>5037</v>
      </c>
    </row>
    <row r="24" spans="2:8" ht="15" customHeight="1" thickBot="1" x14ac:dyDescent="0.35">
      <c r="B24" s="1" t="s">
        <v>0</v>
      </c>
      <c r="C24" s="2">
        <v>45657</v>
      </c>
      <c r="D24" s="2" t="s">
        <v>140</v>
      </c>
      <c r="F24" s="32" t="s">
        <v>42</v>
      </c>
      <c r="G24" s="33">
        <v>86</v>
      </c>
      <c r="H24" s="34">
        <v>-29</v>
      </c>
    </row>
    <row r="25" spans="2:8" ht="15" customHeight="1" thickBot="1" x14ac:dyDescent="0.35">
      <c r="B25" s="4" t="s">
        <v>32</v>
      </c>
      <c r="C25" s="5">
        <v>2788</v>
      </c>
      <c r="D25" s="6">
        <v>2641</v>
      </c>
      <c r="F25" s="95" t="s">
        <v>68</v>
      </c>
      <c r="G25" s="96">
        <v>0.16</v>
      </c>
      <c r="H25" s="97">
        <v>0.2</v>
      </c>
    </row>
    <row r="26" spans="2:8" ht="15" customHeight="1" thickBot="1" x14ac:dyDescent="0.35">
      <c r="B26" s="7" t="s">
        <v>34</v>
      </c>
      <c r="C26" s="8">
        <v>60932</v>
      </c>
      <c r="D26" s="9">
        <v>48557</v>
      </c>
      <c r="F26" s="94"/>
    </row>
    <row r="27" spans="2:8" ht="15" customHeight="1" thickBot="1" x14ac:dyDescent="0.35">
      <c r="B27" s="7" t="s">
        <v>64</v>
      </c>
      <c r="C27" s="8">
        <v>494</v>
      </c>
      <c r="D27" s="9">
        <v>485</v>
      </c>
    </row>
    <row r="28" spans="2:8" ht="15" customHeight="1" thickBot="1" x14ac:dyDescent="0.35">
      <c r="B28" s="7" t="s">
        <v>37</v>
      </c>
      <c r="C28" s="8">
        <v>16808</v>
      </c>
      <c r="D28" s="9">
        <v>12697</v>
      </c>
    </row>
    <row r="29" spans="2:8" ht="15" customHeight="1" thickBot="1" x14ac:dyDescent="0.35">
      <c r="B29" s="7" t="s">
        <v>39</v>
      </c>
      <c r="C29" s="8">
        <v>-2190</v>
      </c>
      <c r="D29" s="9">
        <v>-5559</v>
      </c>
    </row>
    <row r="30" spans="2:8" ht="15" customHeight="1" thickBot="1" x14ac:dyDescent="0.35">
      <c r="B30" s="7" t="s">
        <v>41</v>
      </c>
      <c r="C30" s="8">
        <v>5364</v>
      </c>
      <c r="D30" s="9">
        <v>13723</v>
      </c>
    </row>
    <row r="31" spans="2:8" ht="15" customHeight="1" thickBot="1" x14ac:dyDescent="0.35">
      <c r="B31" s="35" t="s">
        <v>43</v>
      </c>
      <c r="C31" s="36">
        <v>43</v>
      </c>
      <c r="D31" s="37">
        <v>74</v>
      </c>
    </row>
    <row r="32" spans="2:8" ht="15" customHeight="1" thickBot="1" x14ac:dyDescent="0.35">
      <c r="B32" s="38" t="s">
        <v>44</v>
      </c>
      <c r="C32" s="39">
        <v>0</v>
      </c>
      <c r="D32" s="40">
        <v>33</v>
      </c>
    </row>
    <row r="33" spans="2:4" ht="15" customHeight="1" thickBot="1" x14ac:dyDescent="0.35">
      <c r="B33" s="41" t="s">
        <v>45</v>
      </c>
      <c r="C33" s="42">
        <f>+SUM(C25:C32)</f>
        <v>84239</v>
      </c>
      <c r="D33" s="42">
        <f t="shared" ref="D33" si="1">+SUM(D25:D32)</f>
        <v>72651</v>
      </c>
    </row>
    <row r="34" spans="2:4" ht="15" customHeight="1" thickTop="1" thickBot="1" x14ac:dyDescent="0.35">
      <c r="B34" s="15" t="s">
        <v>46</v>
      </c>
      <c r="C34" s="16">
        <v>320</v>
      </c>
      <c r="D34" s="17">
        <v>225</v>
      </c>
    </row>
    <row r="35" spans="2:4" ht="15" customHeight="1" thickTop="1" thickBot="1" x14ac:dyDescent="0.35">
      <c r="B35" s="43" t="s">
        <v>47</v>
      </c>
      <c r="C35" s="44">
        <f>+SUM(C33:C34)</f>
        <v>84559</v>
      </c>
      <c r="D35" s="45">
        <f t="shared" ref="D35" si="2">+SUM(D33:D34)</f>
        <v>72876</v>
      </c>
    </row>
    <row r="36" spans="2:4" ht="15" customHeight="1" thickTop="1" thickBot="1" x14ac:dyDescent="0.35">
      <c r="B36" s="7" t="s">
        <v>48</v>
      </c>
      <c r="C36" s="8">
        <v>9357</v>
      </c>
      <c r="D36" s="9">
        <v>8894</v>
      </c>
    </row>
    <row r="37" spans="2:4" ht="15" customHeight="1" thickBot="1" x14ac:dyDescent="0.35">
      <c r="B37" s="7" t="s">
        <v>49</v>
      </c>
      <c r="C37" s="8">
        <v>43959</v>
      </c>
      <c r="D37" s="9">
        <v>37463</v>
      </c>
    </row>
    <row r="38" spans="2:4" ht="15" customHeight="1" thickBot="1" x14ac:dyDescent="0.35">
      <c r="B38" s="7" t="s">
        <v>50</v>
      </c>
      <c r="C38" s="8">
        <v>10288</v>
      </c>
      <c r="D38" s="9">
        <v>10701</v>
      </c>
    </row>
    <row r="39" spans="2:4" ht="15" customHeight="1" thickBot="1" x14ac:dyDescent="0.35">
      <c r="B39" s="7" t="s">
        <v>51</v>
      </c>
      <c r="C39" s="8">
        <v>2148</v>
      </c>
      <c r="D39" s="9">
        <v>3034</v>
      </c>
    </row>
    <row r="40" spans="2:4" ht="15" customHeight="1" thickBot="1" x14ac:dyDescent="0.35">
      <c r="B40" s="7" t="s">
        <v>52</v>
      </c>
      <c r="C40" s="8">
        <v>34</v>
      </c>
      <c r="D40" s="9">
        <v>0</v>
      </c>
    </row>
    <row r="41" spans="2:4" ht="15" customHeight="1" thickBot="1" x14ac:dyDescent="0.35">
      <c r="B41" s="7" t="s">
        <v>53</v>
      </c>
      <c r="C41" s="8">
        <v>1957</v>
      </c>
      <c r="D41" s="9">
        <v>1169</v>
      </c>
    </row>
    <row r="42" spans="2:4" ht="15" customHeight="1" thickBot="1" x14ac:dyDescent="0.35">
      <c r="B42" s="15" t="s">
        <v>54</v>
      </c>
      <c r="C42" s="16">
        <v>8831</v>
      </c>
      <c r="D42" s="17">
        <v>9095</v>
      </c>
    </row>
    <row r="43" spans="2:4" ht="15" customHeight="1" thickTop="1" thickBot="1" x14ac:dyDescent="0.35">
      <c r="B43" s="43" t="s">
        <v>55</v>
      </c>
      <c r="C43" s="44">
        <f>+SUM(C36:C42)</f>
        <v>76574</v>
      </c>
      <c r="D43" s="45">
        <f>+SUM(D36:D42)</f>
        <v>70356</v>
      </c>
    </row>
    <row r="44" spans="2:4" ht="15" customHeight="1" thickTop="1" thickBot="1" x14ac:dyDescent="0.35">
      <c r="B44" s="7" t="s">
        <v>48</v>
      </c>
      <c r="C44" s="8">
        <v>11666</v>
      </c>
      <c r="D44" s="9">
        <v>7300</v>
      </c>
    </row>
    <row r="45" spans="2:4" ht="15" customHeight="1" thickBot="1" x14ac:dyDescent="0.35">
      <c r="B45" s="7" t="s">
        <v>49</v>
      </c>
      <c r="C45" s="8">
        <v>14652</v>
      </c>
      <c r="D45" s="9">
        <v>11194</v>
      </c>
    </row>
    <row r="46" spans="2:4" ht="15" customHeight="1" thickBot="1" x14ac:dyDescent="0.35">
      <c r="B46" s="7" t="s">
        <v>50</v>
      </c>
      <c r="C46" s="8">
        <v>2207</v>
      </c>
      <c r="D46" s="9">
        <v>10145</v>
      </c>
    </row>
    <row r="47" spans="2:4" ht="15" customHeight="1" thickBot="1" x14ac:dyDescent="0.35">
      <c r="B47" s="7" t="s">
        <v>51</v>
      </c>
      <c r="C47" s="8">
        <v>900</v>
      </c>
      <c r="D47" s="9">
        <v>1276</v>
      </c>
    </row>
    <row r="48" spans="2:4" ht="15" customHeight="1" thickBot="1" x14ac:dyDescent="0.35">
      <c r="B48" s="7" t="s">
        <v>52</v>
      </c>
      <c r="C48" s="8">
        <f>SUM(C49:C51)</f>
        <v>15094</v>
      </c>
      <c r="D48" s="9">
        <f>SUM(D49:D51)</f>
        <v>19580</v>
      </c>
    </row>
    <row r="49" spans="2:4" ht="15" customHeight="1" thickBot="1" x14ac:dyDescent="0.35">
      <c r="B49" s="52" t="s">
        <v>65</v>
      </c>
      <c r="C49" s="53">
        <v>5161</v>
      </c>
      <c r="D49" s="54">
        <v>6079</v>
      </c>
    </row>
    <row r="50" spans="2:4" ht="15" customHeight="1" thickBot="1" x14ac:dyDescent="0.35">
      <c r="B50" s="52" t="s">
        <v>62</v>
      </c>
      <c r="C50" s="53">
        <v>4729</v>
      </c>
      <c r="D50" s="54">
        <v>5705</v>
      </c>
    </row>
    <row r="51" spans="2:4" ht="15" customHeight="1" thickBot="1" x14ac:dyDescent="0.35">
      <c r="B51" s="52" t="s">
        <v>66</v>
      </c>
      <c r="C51" s="53">
        <v>5204</v>
      </c>
      <c r="D51" s="54">
        <v>7796</v>
      </c>
    </row>
    <row r="52" spans="2:4" ht="15" customHeight="1" thickBot="1" x14ac:dyDescent="0.35">
      <c r="B52" s="7" t="s">
        <v>56</v>
      </c>
      <c r="C52" s="8">
        <v>1487</v>
      </c>
      <c r="D52" s="9">
        <v>902</v>
      </c>
    </row>
    <row r="53" spans="2:4" ht="15" customHeight="1" thickBot="1" x14ac:dyDescent="0.35">
      <c r="B53" s="46" t="s">
        <v>57</v>
      </c>
      <c r="C53" s="47">
        <v>5572</v>
      </c>
      <c r="D53" s="37">
        <v>5573</v>
      </c>
    </row>
    <row r="54" spans="2:4" ht="15" customHeight="1" thickBot="1" x14ac:dyDescent="0.35">
      <c r="B54" s="15" t="s">
        <v>58</v>
      </c>
      <c r="C54" s="16">
        <v>13</v>
      </c>
      <c r="D54" s="17">
        <v>622</v>
      </c>
    </row>
    <row r="55" spans="2:4" ht="15" customHeight="1" thickTop="1" thickBot="1" x14ac:dyDescent="0.35">
      <c r="B55" s="43" t="s">
        <v>59</v>
      </c>
      <c r="C55" s="44">
        <f>+SUM(C44:C48,C52:C54)</f>
        <v>51591</v>
      </c>
      <c r="D55" s="45">
        <f>+SUM(D44:D48,D52:D54)</f>
        <v>56592</v>
      </c>
    </row>
    <row r="56" spans="2:4" ht="15" customHeight="1" thickTop="1" thickBot="1" x14ac:dyDescent="0.35">
      <c r="B56" s="15"/>
      <c r="C56" s="48"/>
      <c r="D56" s="49"/>
    </row>
    <row r="57" spans="2:4" ht="15" customHeight="1" thickTop="1" thickBot="1" x14ac:dyDescent="0.35">
      <c r="B57" s="50" t="s">
        <v>60</v>
      </c>
      <c r="C57" s="51">
        <f>+C35+C43+C55</f>
        <v>212724</v>
      </c>
      <c r="D57" s="14">
        <f>+D35+D43+D55</f>
        <v>199824</v>
      </c>
    </row>
    <row r="59" spans="2:4" ht="15" customHeight="1" x14ac:dyDescent="0.3">
      <c r="C59" s="93"/>
      <c r="D59" s="93"/>
    </row>
    <row r="60" spans="2:4" ht="15" customHeight="1" x14ac:dyDescent="0.3">
      <c r="B60" s="99" t="s">
        <v>139</v>
      </c>
    </row>
    <row r="61" spans="2:4" ht="15" customHeight="1" x14ac:dyDescent="0.3">
      <c r="B61" s="99" t="s">
        <v>138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CDA115-2D56-4DD3-96D4-DF4431280A95}">
  <dimension ref="B1:N43"/>
  <sheetViews>
    <sheetView showGridLines="0" workbookViewId="0"/>
  </sheetViews>
  <sheetFormatPr baseColWidth="10" defaultColWidth="15.77734375" defaultRowHeight="15" customHeight="1" x14ac:dyDescent="0.3"/>
  <cols>
    <col min="1" max="1" width="5.77734375" style="98" customWidth="1"/>
    <col min="2" max="2" width="50.77734375" style="98" customWidth="1"/>
    <col min="3" max="4" width="15.77734375" style="98"/>
    <col min="5" max="5" width="5.77734375" style="98" customWidth="1"/>
    <col min="6" max="6" width="50.77734375" style="98" customWidth="1"/>
    <col min="7" max="8" width="15.77734375" style="98"/>
    <col min="9" max="9" width="5.77734375" style="98" customWidth="1"/>
    <col min="10" max="10" width="60.77734375" style="98" customWidth="1"/>
    <col min="11" max="12" width="15.77734375" style="98"/>
    <col min="13" max="13" width="5.77734375" style="98" customWidth="1"/>
    <col min="14" max="16384" width="15.77734375" style="98"/>
  </cols>
  <sheetData>
    <row r="1" spans="2:12" ht="15" customHeight="1" thickBot="1" x14ac:dyDescent="0.35">
      <c r="C1" s="93"/>
      <c r="D1" s="93"/>
    </row>
    <row r="2" spans="2:12" ht="15" customHeight="1" thickBot="1" x14ac:dyDescent="0.35">
      <c r="B2" s="100" t="s">
        <v>0</v>
      </c>
      <c r="C2" s="2">
        <v>45657</v>
      </c>
      <c r="D2" s="2" t="s">
        <v>140</v>
      </c>
      <c r="F2" s="100" t="s">
        <v>0</v>
      </c>
      <c r="G2" s="2">
        <v>45657</v>
      </c>
      <c r="H2" s="2" t="s">
        <v>140</v>
      </c>
      <c r="J2" s="100" t="s">
        <v>0</v>
      </c>
      <c r="K2" s="2">
        <v>45657</v>
      </c>
      <c r="L2" s="2">
        <v>45291</v>
      </c>
    </row>
    <row r="3" spans="2:12" ht="15" customHeight="1" thickBot="1" x14ac:dyDescent="0.35">
      <c r="B3" s="71" t="s">
        <v>69</v>
      </c>
      <c r="C3" s="72">
        <f>+SUM(C4:C8)</f>
        <v>63684</v>
      </c>
      <c r="D3" s="73">
        <f>+SUM(D4:D8)</f>
        <v>35587</v>
      </c>
      <c r="F3" s="71" t="s">
        <v>70</v>
      </c>
      <c r="G3" s="72">
        <f>+SUM(G4:G10)</f>
        <v>71472</v>
      </c>
      <c r="H3" s="73">
        <f>+SUM(H4:H10)</f>
        <v>62915</v>
      </c>
      <c r="J3" s="71" t="s">
        <v>71</v>
      </c>
      <c r="K3" s="72">
        <f>+SUM(K4:K5)</f>
        <v>100524</v>
      </c>
      <c r="L3" s="73">
        <f>+SUM(L4:L5)</f>
        <v>81580</v>
      </c>
    </row>
    <row r="4" spans="2:12" ht="15" customHeight="1" thickBot="1" x14ac:dyDescent="0.35">
      <c r="B4" s="74" t="s">
        <v>142</v>
      </c>
      <c r="C4" s="75">
        <v>1433</v>
      </c>
      <c r="D4" s="76">
        <v>2044</v>
      </c>
      <c r="F4" s="74" t="s">
        <v>32</v>
      </c>
      <c r="G4" s="75">
        <v>2788</v>
      </c>
      <c r="H4" s="76">
        <v>2641</v>
      </c>
      <c r="J4" s="74" t="s">
        <v>72</v>
      </c>
      <c r="K4" s="75">
        <v>9597</v>
      </c>
      <c r="L4" s="76">
        <v>10451</v>
      </c>
    </row>
    <row r="5" spans="2:12" ht="15" customHeight="1" thickBot="1" x14ac:dyDescent="0.35">
      <c r="B5" s="74" t="s">
        <v>73</v>
      </c>
      <c r="C5" s="75">
        <v>1</v>
      </c>
      <c r="D5" s="76">
        <v>0</v>
      </c>
      <c r="F5" s="74" t="s">
        <v>34</v>
      </c>
      <c r="G5" s="75">
        <v>60932</v>
      </c>
      <c r="H5" s="76">
        <v>48557</v>
      </c>
      <c r="J5" s="74" t="s">
        <v>74</v>
      </c>
      <c r="K5" s="75">
        <v>90927</v>
      </c>
      <c r="L5" s="76">
        <v>71129</v>
      </c>
    </row>
    <row r="6" spans="2:12" ht="15" customHeight="1" thickBot="1" x14ac:dyDescent="0.35">
      <c r="B6" s="74" t="s">
        <v>3</v>
      </c>
      <c r="C6" s="75">
        <v>27162</v>
      </c>
      <c r="D6" s="76">
        <v>14244</v>
      </c>
      <c r="F6" s="74" t="s">
        <v>75</v>
      </c>
      <c r="G6" s="75">
        <v>4417</v>
      </c>
      <c r="H6" s="76">
        <v>3471</v>
      </c>
      <c r="J6" s="77" t="s">
        <v>76</v>
      </c>
      <c r="K6" s="78">
        <v>1896</v>
      </c>
      <c r="L6" s="79">
        <v>1356</v>
      </c>
    </row>
    <row r="7" spans="2:12" ht="15" customHeight="1" thickBot="1" x14ac:dyDescent="0.35">
      <c r="B7" s="74" t="s">
        <v>77</v>
      </c>
      <c r="C7" s="75">
        <v>29195</v>
      </c>
      <c r="D7" s="76">
        <v>15486</v>
      </c>
      <c r="F7" s="74" t="s">
        <v>78</v>
      </c>
      <c r="G7" s="75">
        <v>-2190</v>
      </c>
      <c r="H7" s="76">
        <v>-5559</v>
      </c>
      <c r="J7" s="77" t="s">
        <v>79</v>
      </c>
      <c r="K7" s="78">
        <v>-15382</v>
      </c>
      <c r="L7" s="79">
        <v>-15021</v>
      </c>
    </row>
    <row r="8" spans="2:12" ht="15" customHeight="1" thickBot="1" x14ac:dyDescent="0.35">
      <c r="B8" s="74" t="s">
        <v>80</v>
      </c>
      <c r="C8" s="75">
        <v>5893</v>
      </c>
      <c r="D8" s="76">
        <v>3813</v>
      </c>
      <c r="F8" s="74" t="s">
        <v>81</v>
      </c>
      <c r="G8" s="75">
        <v>4562</v>
      </c>
      <c r="H8" s="76">
        <v>13263</v>
      </c>
      <c r="J8" s="77" t="s">
        <v>82</v>
      </c>
      <c r="K8" s="78">
        <f>+SUM(K9:K10)</f>
        <v>2971</v>
      </c>
      <c r="L8" s="79">
        <f>+SUM(L9:L10)</f>
        <v>2737</v>
      </c>
    </row>
    <row r="9" spans="2:12" ht="15" customHeight="1" thickBot="1" x14ac:dyDescent="0.35">
      <c r="B9" s="77" t="s">
        <v>1</v>
      </c>
      <c r="C9" s="78">
        <v>2801</v>
      </c>
      <c r="D9" s="79">
        <v>1363</v>
      </c>
      <c r="F9" s="74" t="s">
        <v>83</v>
      </c>
      <c r="G9" s="75">
        <v>161</v>
      </c>
      <c r="H9" s="76">
        <v>81</v>
      </c>
      <c r="J9" s="74" t="s">
        <v>84</v>
      </c>
      <c r="K9" s="75">
        <v>730</v>
      </c>
      <c r="L9" s="76">
        <v>397</v>
      </c>
    </row>
    <row r="10" spans="2:12" ht="15" customHeight="1" thickBot="1" x14ac:dyDescent="0.35">
      <c r="B10" s="77" t="s">
        <v>85</v>
      </c>
      <c r="C10" s="78">
        <f>+SUM(C11:C12)</f>
        <v>57202</v>
      </c>
      <c r="D10" s="79">
        <f>+SUM(D11:D12)</f>
        <v>87805</v>
      </c>
      <c r="F10" s="74" t="s">
        <v>86</v>
      </c>
      <c r="G10" s="75">
        <v>802</v>
      </c>
      <c r="H10" s="76">
        <v>461</v>
      </c>
      <c r="J10" s="74" t="s">
        <v>87</v>
      </c>
      <c r="K10" s="75">
        <v>2241</v>
      </c>
      <c r="L10" s="76">
        <v>2340</v>
      </c>
    </row>
    <row r="11" spans="2:12" ht="15" customHeight="1" thickBot="1" x14ac:dyDescent="0.35">
      <c r="B11" s="74" t="s">
        <v>88</v>
      </c>
      <c r="C11" s="75">
        <v>54037</v>
      </c>
      <c r="D11" s="76">
        <v>84335</v>
      </c>
      <c r="F11" s="27" t="s">
        <v>89</v>
      </c>
      <c r="G11" s="80">
        <v>1468</v>
      </c>
      <c r="H11" s="81">
        <v>877</v>
      </c>
      <c r="J11" s="77" t="s">
        <v>90</v>
      </c>
      <c r="K11" s="78">
        <f>+SUM(K12:K13)</f>
        <v>-71926</v>
      </c>
      <c r="L11" s="79">
        <f>+SUM(L12:L13)</f>
        <v>-57183</v>
      </c>
    </row>
    <row r="12" spans="2:12" ht="15" customHeight="1" thickBot="1" x14ac:dyDescent="0.35">
      <c r="B12" s="74" t="s">
        <v>91</v>
      </c>
      <c r="C12" s="75">
        <v>3165</v>
      </c>
      <c r="D12" s="76">
        <v>3470</v>
      </c>
      <c r="F12" s="82" t="s">
        <v>47</v>
      </c>
      <c r="G12" s="83">
        <f>+SUM(G3,G11)</f>
        <v>72940</v>
      </c>
      <c r="H12" s="83">
        <f>+SUM(H3,H11)</f>
        <v>63792</v>
      </c>
      <c r="J12" s="74" t="s">
        <v>92</v>
      </c>
      <c r="K12" s="75">
        <v>-56104</v>
      </c>
      <c r="L12" s="76">
        <v>-44350</v>
      </c>
    </row>
    <row r="13" spans="2:12" ht="15" customHeight="1" thickBot="1" x14ac:dyDescent="0.35">
      <c r="B13" s="77" t="s">
        <v>93</v>
      </c>
      <c r="C13" s="78">
        <f>+SUM(C14:C16)</f>
        <v>1402</v>
      </c>
      <c r="D13" s="79">
        <f>+SUM(D14:D16)</f>
        <v>780</v>
      </c>
      <c r="F13" s="77" t="s">
        <v>94</v>
      </c>
      <c r="G13" s="78">
        <f>+SUM(G14:G16)</f>
        <v>62816</v>
      </c>
      <c r="H13" s="79">
        <f>+SUM(H14:H16)</f>
        <v>56302</v>
      </c>
      <c r="J13" s="74" t="s">
        <v>95</v>
      </c>
      <c r="K13" s="75">
        <v>-15822</v>
      </c>
      <c r="L13" s="76">
        <v>-12833</v>
      </c>
    </row>
    <row r="14" spans="2:12" ht="15" customHeight="1" thickBot="1" x14ac:dyDescent="0.35">
      <c r="B14" s="74" t="s">
        <v>88</v>
      </c>
      <c r="C14" s="75">
        <v>65</v>
      </c>
      <c r="D14" s="76">
        <v>69</v>
      </c>
      <c r="F14" s="74" t="s">
        <v>96</v>
      </c>
      <c r="G14" s="75">
        <v>9357</v>
      </c>
      <c r="H14" s="76">
        <v>8894</v>
      </c>
      <c r="J14" s="77" t="s">
        <v>13</v>
      </c>
      <c r="K14" s="78">
        <f>+SUM(K15:K18)</f>
        <v>-6090</v>
      </c>
      <c r="L14" s="79">
        <f>+SUM(L15:L18)</f>
        <v>-4573</v>
      </c>
    </row>
    <row r="15" spans="2:12" ht="15" customHeight="1" thickBot="1" x14ac:dyDescent="0.35">
      <c r="B15" s="74" t="s">
        <v>97</v>
      </c>
      <c r="C15" s="75">
        <v>1017</v>
      </c>
      <c r="D15" s="76">
        <v>189</v>
      </c>
      <c r="F15" s="74" t="s">
        <v>98</v>
      </c>
      <c r="G15" s="75">
        <v>43171</v>
      </c>
      <c r="H15" s="76">
        <v>36707</v>
      </c>
      <c r="J15" s="74" t="s">
        <v>99</v>
      </c>
      <c r="K15" s="75">
        <v>-5939</v>
      </c>
      <c r="L15" s="76">
        <v>-4476</v>
      </c>
    </row>
    <row r="16" spans="2:12" ht="15" customHeight="1" thickBot="1" x14ac:dyDescent="0.35">
      <c r="B16" s="74" t="s">
        <v>100</v>
      </c>
      <c r="C16" s="75">
        <v>320</v>
      </c>
      <c r="D16" s="76">
        <v>522</v>
      </c>
      <c r="F16" s="74" t="s">
        <v>50</v>
      </c>
      <c r="G16" s="75">
        <v>10288</v>
      </c>
      <c r="H16" s="76">
        <f>3144+7557</f>
        <v>10701</v>
      </c>
      <c r="J16" s="74" t="s">
        <v>101</v>
      </c>
      <c r="K16" s="75">
        <v>-92</v>
      </c>
      <c r="L16" s="76">
        <v>-79</v>
      </c>
    </row>
    <row r="17" spans="2:14" ht="15" customHeight="1" thickBot="1" x14ac:dyDescent="0.35">
      <c r="B17" s="27" t="s">
        <v>102</v>
      </c>
      <c r="C17" s="80">
        <v>3281</v>
      </c>
      <c r="D17" s="81">
        <v>3261</v>
      </c>
      <c r="F17" s="27" t="s">
        <v>103</v>
      </c>
      <c r="G17" s="80">
        <v>7842</v>
      </c>
      <c r="H17" s="81">
        <v>4325</v>
      </c>
      <c r="J17" s="74" t="s">
        <v>104</v>
      </c>
      <c r="K17" s="75">
        <v>-58</v>
      </c>
      <c r="L17" s="76">
        <v>-14</v>
      </c>
    </row>
    <row r="18" spans="2:14" ht="15" customHeight="1" thickBot="1" x14ac:dyDescent="0.35">
      <c r="B18" s="82" t="s">
        <v>14</v>
      </c>
      <c r="C18" s="83">
        <f>+SUM(C3,C9,C10,C13,C17)</f>
        <v>128370</v>
      </c>
      <c r="D18" s="83">
        <f>+SUM(D3,D9,D10,D13,D17)</f>
        <v>128796</v>
      </c>
      <c r="F18" s="82" t="s">
        <v>55</v>
      </c>
      <c r="G18" s="83">
        <f>+SUM(G13,G17)</f>
        <v>70658</v>
      </c>
      <c r="H18" s="83">
        <f>+SUM(H13,H17)</f>
        <v>60627</v>
      </c>
      <c r="J18" s="74" t="s">
        <v>105</v>
      </c>
      <c r="K18" s="75">
        <v>-1</v>
      </c>
      <c r="L18" s="76">
        <v>-4</v>
      </c>
    </row>
    <row r="19" spans="2:14" ht="15" customHeight="1" thickBot="1" x14ac:dyDescent="0.35">
      <c r="B19" s="77" t="s">
        <v>16</v>
      </c>
      <c r="C19" s="78">
        <v>525</v>
      </c>
      <c r="D19" s="79">
        <v>1044</v>
      </c>
      <c r="F19" s="77" t="s">
        <v>106</v>
      </c>
      <c r="G19" s="78">
        <f>+SUM(G20:G22)</f>
        <v>27669</v>
      </c>
      <c r="H19" s="79">
        <f>+SUM(H20:H22)</f>
        <v>27309</v>
      </c>
      <c r="J19" s="77" t="s">
        <v>107</v>
      </c>
      <c r="K19" s="78">
        <v>-9818</v>
      </c>
      <c r="L19" s="79">
        <v>-5596</v>
      </c>
    </row>
    <row r="20" spans="2:14" ht="15" customHeight="1" thickBot="1" x14ac:dyDescent="0.35">
      <c r="B20" s="77" t="s">
        <v>18</v>
      </c>
      <c r="C20" s="78">
        <f>+SUM(C21:C25)</f>
        <v>29412</v>
      </c>
      <c r="D20" s="79">
        <f>+SUM(D21:D25)</f>
        <v>23484</v>
      </c>
      <c r="F20" s="74" t="s">
        <v>96</v>
      </c>
      <c r="G20" s="75">
        <v>11666</v>
      </c>
      <c r="H20" s="76">
        <v>7300</v>
      </c>
      <c r="J20" s="77" t="s">
        <v>108</v>
      </c>
      <c r="K20" s="78">
        <v>160</v>
      </c>
      <c r="L20" s="79">
        <v>97</v>
      </c>
      <c r="M20" s="93"/>
      <c r="N20" s="93"/>
    </row>
    <row r="21" spans="2:14" ht="15" customHeight="1" thickBot="1" x14ac:dyDescent="0.35">
      <c r="B21" s="74" t="s">
        <v>109</v>
      </c>
      <c r="C21" s="75">
        <v>24189</v>
      </c>
      <c r="D21" s="76">
        <v>16668</v>
      </c>
      <c r="F21" s="74" t="s">
        <v>98</v>
      </c>
      <c r="G21" s="75">
        <v>14079</v>
      </c>
      <c r="H21" s="76">
        <v>9990</v>
      </c>
      <c r="J21" s="77" t="s">
        <v>110</v>
      </c>
      <c r="K21" s="78">
        <v>9</v>
      </c>
      <c r="L21" s="79">
        <v>47</v>
      </c>
    </row>
    <row r="22" spans="2:14" ht="15" customHeight="1" thickBot="1" x14ac:dyDescent="0.35">
      <c r="B22" s="74" t="s">
        <v>111</v>
      </c>
      <c r="C22" s="75">
        <v>2673</v>
      </c>
      <c r="D22" s="76">
        <v>4222</v>
      </c>
      <c r="F22" s="74" t="s">
        <v>50</v>
      </c>
      <c r="G22" s="75">
        <v>1924</v>
      </c>
      <c r="H22" s="76">
        <f>10019</f>
        <v>10019</v>
      </c>
      <c r="J22" s="27" t="s">
        <v>112</v>
      </c>
      <c r="K22" s="80">
        <v>52</v>
      </c>
      <c r="L22" s="81">
        <v>37</v>
      </c>
    </row>
    <row r="23" spans="2:14" ht="15" customHeight="1" thickBot="1" x14ac:dyDescent="0.35">
      <c r="B23" s="74" t="s">
        <v>113</v>
      </c>
      <c r="C23" s="75">
        <v>55</v>
      </c>
      <c r="D23" s="76">
        <v>56</v>
      </c>
      <c r="F23" s="77" t="s">
        <v>114</v>
      </c>
      <c r="G23" s="78">
        <v>703</v>
      </c>
      <c r="H23" s="79">
        <v>1065</v>
      </c>
      <c r="J23" s="82" t="s">
        <v>115</v>
      </c>
      <c r="K23" s="83">
        <f>+SUM(K3,K6,K7,K8,K11,K14,K19,K20,K21,K22)</f>
        <v>2396</v>
      </c>
      <c r="L23" s="83">
        <f>+SUM(L3,L6,L7,L8,L11,L14,L19,L20,L21,L22)</f>
        <v>3481</v>
      </c>
    </row>
    <row r="24" spans="2:14" ht="15" customHeight="1" thickBot="1" x14ac:dyDescent="0.35">
      <c r="B24" s="74" t="s">
        <v>116</v>
      </c>
      <c r="C24" s="75">
        <v>64</v>
      </c>
      <c r="D24" s="76">
        <v>83</v>
      </c>
      <c r="F24" s="77" t="s">
        <v>52</v>
      </c>
      <c r="G24" s="78">
        <f>+SUM(G25:G31)</f>
        <v>11815</v>
      </c>
      <c r="H24" s="79">
        <f>+SUM(H25:H31)</f>
        <v>14389</v>
      </c>
      <c r="J24" s="77" t="s">
        <v>117</v>
      </c>
      <c r="K24" s="78">
        <v>2595</v>
      </c>
      <c r="L24" s="79">
        <v>165</v>
      </c>
    </row>
    <row r="25" spans="2:14" ht="15" customHeight="1" thickBot="1" x14ac:dyDescent="0.35">
      <c r="B25" s="74" t="s">
        <v>118</v>
      </c>
      <c r="C25" s="75">
        <v>2431</v>
      </c>
      <c r="D25" s="76">
        <v>2455</v>
      </c>
      <c r="F25" s="74" t="s">
        <v>119</v>
      </c>
      <c r="G25" s="75">
        <v>2908</v>
      </c>
      <c r="H25" s="76">
        <v>3954</v>
      </c>
      <c r="J25" s="77" t="s">
        <v>120</v>
      </c>
      <c r="K25" s="78">
        <v>-4991</v>
      </c>
      <c r="L25" s="79">
        <v>-3816</v>
      </c>
    </row>
    <row r="26" spans="2:14" ht="15" customHeight="1" thickBot="1" x14ac:dyDescent="0.35">
      <c r="B26" s="77" t="s">
        <v>121</v>
      </c>
      <c r="C26" s="78">
        <f>+SUM(C27:C28)</f>
        <v>2987</v>
      </c>
      <c r="D26" s="79">
        <f>+SUM(D27:D28)</f>
        <v>831</v>
      </c>
      <c r="F26" s="74" t="s">
        <v>122</v>
      </c>
      <c r="G26" s="75">
        <v>142</v>
      </c>
      <c r="H26" s="76">
        <v>223</v>
      </c>
      <c r="J26" s="77" t="s">
        <v>123</v>
      </c>
      <c r="K26" s="78">
        <v>243</v>
      </c>
      <c r="L26" s="79">
        <v>0</v>
      </c>
    </row>
    <row r="27" spans="2:14" ht="15" customHeight="1" thickBot="1" x14ac:dyDescent="0.35">
      <c r="B27" s="74" t="s">
        <v>91</v>
      </c>
      <c r="C27" s="75">
        <v>587</v>
      </c>
      <c r="D27" s="76">
        <v>831</v>
      </c>
      <c r="F27" s="74" t="s">
        <v>124</v>
      </c>
      <c r="G27" s="75">
        <v>495</v>
      </c>
      <c r="H27" s="76">
        <v>893</v>
      </c>
      <c r="J27" s="77" t="s">
        <v>125</v>
      </c>
      <c r="K27" s="78">
        <v>-58</v>
      </c>
      <c r="L27" s="79">
        <v>-37</v>
      </c>
    </row>
    <row r="28" spans="2:14" ht="15" customHeight="1" thickBot="1" x14ac:dyDescent="0.35">
      <c r="B28" s="74" t="s">
        <v>100</v>
      </c>
      <c r="C28" s="75">
        <v>2400</v>
      </c>
      <c r="D28" s="76">
        <v>0</v>
      </c>
      <c r="F28" s="74" t="s">
        <v>126</v>
      </c>
      <c r="G28" s="75">
        <v>47</v>
      </c>
      <c r="H28" s="76">
        <v>177</v>
      </c>
      <c r="J28" s="27" t="s">
        <v>127</v>
      </c>
      <c r="K28" s="80">
        <v>-8</v>
      </c>
      <c r="L28" s="81">
        <v>0</v>
      </c>
    </row>
    <row r="29" spans="2:14" ht="15" customHeight="1" thickBot="1" x14ac:dyDescent="0.35">
      <c r="B29" s="77" t="s">
        <v>128</v>
      </c>
      <c r="C29" s="78">
        <f>+SUM(C30:C32)</f>
        <v>1598</v>
      </c>
      <c r="D29" s="79">
        <f>+SUM(D30:D32)</f>
        <v>644</v>
      </c>
      <c r="F29" s="74" t="s">
        <v>129</v>
      </c>
      <c r="G29" s="75">
        <v>3425</v>
      </c>
      <c r="H29" s="76">
        <v>3776</v>
      </c>
      <c r="J29" s="82" t="s">
        <v>31</v>
      </c>
      <c r="K29" s="83">
        <f>+SUM(K24:K28)</f>
        <v>-2219</v>
      </c>
      <c r="L29" s="83">
        <f>+SUM(L24:L28)</f>
        <v>-3688</v>
      </c>
    </row>
    <row r="30" spans="2:14" ht="15" customHeight="1" thickBot="1" x14ac:dyDescent="0.35">
      <c r="B30" s="74" t="s">
        <v>88</v>
      </c>
      <c r="C30" s="75">
        <v>302</v>
      </c>
      <c r="D30" s="76">
        <v>52</v>
      </c>
      <c r="F30" s="74" t="s">
        <v>131</v>
      </c>
      <c r="G30" s="75">
        <v>628</v>
      </c>
      <c r="H30" s="76">
        <v>238</v>
      </c>
      <c r="J30" s="84"/>
      <c r="K30" s="85"/>
      <c r="L30" s="86"/>
    </row>
    <row r="31" spans="2:14" ht="15" customHeight="1" thickBot="1" x14ac:dyDescent="0.35">
      <c r="B31" s="74" t="s">
        <v>97</v>
      </c>
      <c r="C31" s="75">
        <v>1036</v>
      </c>
      <c r="D31" s="76">
        <v>548</v>
      </c>
      <c r="F31" s="74" t="s">
        <v>134</v>
      </c>
      <c r="G31" s="75">
        <v>4170</v>
      </c>
      <c r="H31" s="76">
        <v>5128</v>
      </c>
      <c r="J31" s="82" t="s">
        <v>130</v>
      </c>
      <c r="K31" s="83">
        <f>+SUM(K23,K29)</f>
        <v>177</v>
      </c>
      <c r="L31" s="83">
        <f>+SUM(L23,L29)</f>
        <v>-207</v>
      </c>
    </row>
    <row r="32" spans="2:14" ht="15" customHeight="1" thickBot="1" x14ac:dyDescent="0.35">
      <c r="B32" s="74" t="s">
        <v>100</v>
      </c>
      <c r="C32" s="75">
        <v>260</v>
      </c>
      <c r="D32" s="76">
        <v>44</v>
      </c>
      <c r="F32" s="77" t="s">
        <v>57</v>
      </c>
      <c r="G32" s="78">
        <v>1997</v>
      </c>
      <c r="H32" s="79">
        <v>2528</v>
      </c>
      <c r="J32" s="27" t="s">
        <v>132</v>
      </c>
      <c r="K32" s="80">
        <v>-16</v>
      </c>
      <c r="L32" s="81">
        <v>288</v>
      </c>
    </row>
    <row r="33" spans="2:12" ht="15" customHeight="1" thickBot="1" x14ac:dyDescent="0.35">
      <c r="B33" s="77" t="s">
        <v>133</v>
      </c>
      <c r="C33" s="78">
        <v>374</v>
      </c>
      <c r="D33" s="79">
        <v>352</v>
      </c>
      <c r="F33" s="90" t="s">
        <v>133</v>
      </c>
      <c r="G33" s="91">
        <v>1</v>
      </c>
      <c r="H33" s="92">
        <v>0</v>
      </c>
      <c r="J33" s="82" t="s">
        <v>83</v>
      </c>
      <c r="K33" s="83">
        <f>+SUM(K31:K32)</f>
        <v>161</v>
      </c>
      <c r="L33" s="83">
        <f>+SUM(L31:L32)</f>
        <v>81</v>
      </c>
    </row>
    <row r="34" spans="2:12" ht="15" customHeight="1" thickBot="1" x14ac:dyDescent="0.35">
      <c r="B34" s="77" t="s">
        <v>23</v>
      </c>
      <c r="C34" s="78">
        <f>+SUM(C35:C36)</f>
        <v>22517</v>
      </c>
      <c r="D34" s="79">
        <f>+SUM(D35:D36)</f>
        <v>14559</v>
      </c>
      <c r="F34" s="82" t="s">
        <v>59</v>
      </c>
      <c r="G34" s="83">
        <f>+SUM(G19,G23,G24,G33,G32)</f>
        <v>42185</v>
      </c>
      <c r="H34" s="83">
        <f>+SUM(H19,H23,H24,H33,H32)</f>
        <v>45291</v>
      </c>
    </row>
    <row r="35" spans="2:12" ht="15" customHeight="1" thickBot="1" x14ac:dyDescent="0.35">
      <c r="B35" s="74" t="s">
        <v>135</v>
      </c>
      <c r="C35" s="75">
        <v>13582</v>
      </c>
      <c r="D35" s="76">
        <v>6771</v>
      </c>
      <c r="F35" s="84"/>
      <c r="G35" s="85"/>
      <c r="H35" s="86"/>
    </row>
    <row r="36" spans="2:12" ht="15" customHeight="1" thickBot="1" x14ac:dyDescent="0.35">
      <c r="B36" s="87" t="s">
        <v>136</v>
      </c>
      <c r="C36" s="88">
        <v>8935</v>
      </c>
      <c r="D36" s="89">
        <v>7788</v>
      </c>
      <c r="F36" s="82" t="s">
        <v>60</v>
      </c>
      <c r="G36" s="83">
        <f>+SUM(G12,G18,G34)</f>
        <v>185783</v>
      </c>
      <c r="H36" s="83">
        <f>+SUM(H12,H18,H34)</f>
        <v>169710</v>
      </c>
    </row>
    <row r="37" spans="2:12" ht="15" customHeight="1" thickBot="1" x14ac:dyDescent="0.35">
      <c r="B37" s="82" t="s">
        <v>25</v>
      </c>
      <c r="C37" s="83">
        <f>+SUM(C19,C20,C26,C29,C33,C34)</f>
        <v>57413</v>
      </c>
      <c r="D37" s="83">
        <f>+SUM(D19,D20,D26,D29,D33,D34)</f>
        <v>40914</v>
      </c>
    </row>
    <row r="38" spans="2:12" ht="15" customHeight="1" thickBot="1" x14ac:dyDescent="0.35">
      <c r="B38" s="87"/>
      <c r="C38" s="88"/>
      <c r="D38" s="89"/>
      <c r="G38" s="93"/>
      <c r="H38" s="93"/>
    </row>
    <row r="39" spans="2:12" ht="15" customHeight="1" thickBot="1" x14ac:dyDescent="0.35">
      <c r="B39" s="82" t="s">
        <v>28</v>
      </c>
      <c r="C39" s="83">
        <f>+SUM(C18,C37)</f>
        <v>185783</v>
      </c>
      <c r="D39" s="83">
        <f>+SUM(D18,D37)</f>
        <v>169710</v>
      </c>
    </row>
    <row r="40" spans="2:12" ht="15" customHeight="1" x14ac:dyDescent="0.3">
      <c r="C40" s="93"/>
      <c r="D40" s="93"/>
    </row>
    <row r="41" spans="2:12" ht="15" customHeight="1" x14ac:dyDescent="0.3">
      <c r="C41" s="93"/>
      <c r="D41" s="93"/>
    </row>
    <row r="42" spans="2:12" ht="15" customHeight="1" x14ac:dyDescent="0.3">
      <c r="B42" s="99" t="s">
        <v>141</v>
      </c>
    </row>
    <row r="43" spans="2:12" ht="15" customHeight="1" x14ac:dyDescent="0.3">
      <c r="B43" s="99" t="s">
        <v>137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2daada8-1511-418a-a0b2-abfbd83ad5fb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D1EE9533E8A3B4E9AD2D105E5977D85" ma:contentTypeVersion="13" ma:contentTypeDescription="Crear nuevo documento." ma:contentTypeScope="" ma:versionID="722500f0c8cc3d8c08118177571b5739">
  <xsd:schema xmlns:xsd="http://www.w3.org/2001/XMLSchema" xmlns:xs="http://www.w3.org/2001/XMLSchema" xmlns:p="http://schemas.microsoft.com/office/2006/metadata/properties" xmlns:ns2="72daada8-1511-418a-a0b2-abfbd83ad5fb" xmlns:ns3="a2b2385a-a6ba-4e2f-84bf-d63a9d2271f5" targetNamespace="http://schemas.microsoft.com/office/2006/metadata/properties" ma:root="true" ma:fieldsID="8f19230a53fe78f46f5002cbc67884c8" ns2:_="" ns3:_="">
    <xsd:import namespace="72daada8-1511-418a-a0b2-abfbd83ad5fb"/>
    <xsd:import namespace="a2b2385a-a6ba-4e2f-84bf-d63a9d2271f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daada8-1511-418a-a0b2-abfbd83ad5f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feb3f448-8f95-47c9-8d1d-9ee05c7b170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b2385a-a6ba-4e2f-84bf-d63a9d2271f5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EEEC64C-226A-4328-95D0-D6B144D916DD}">
  <ds:schemaRefs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dcmitype/"/>
    <ds:schemaRef ds:uri="http://purl.org/dc/terms/"/>
    <ds:schemaRef ds:uri="http://schemas.microsoft.com/office/infopath/2007/PartnerControls"/>
    <ds:schemaRef ds:uri="72daada8-1511-418a-a0b2-abfbd83ad5fb"/>
    <ds:schemaRef ds:uri="http://schemas.openxmlformats.org/package/2006/metadata/core-properties"/>
    <ds:schemaRef ds:uri="a2b2385a-a6ba-4e2f-84bf-d63a9d2271f5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23F86E15-238E-4094-ACAC-14CAE0A2113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2daada8-1511-418a-a0b2-abfbd83ad5fb"/>
    <ds:schemaRef ds:uri="a2b2385a-a6ba-4e2f-84bf-d63a9d2271f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8F41286-5452-4EA8-AFD1-74A1C0F2689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EEFF - Consolidado</vt:lpstr>
      <vt:lpstr>EEFF - Individual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Andres Fernandez Alvarez</dc:creator>
  <cp:lastModifiedBy>Irma Alvarez Menendez</cp:lastModifiedBy>
  <dcterms:created xsi:type="dcterms:W3CDTF">2025-04-04T09:08:44Z</dcterms:created>
  <dcterms:modified xsi:type="dcterms:W3CDTF">2025-04-07T17:56:10Z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0x0101007D1EE9533E8A3B4E9AD2D105E5977D85</vt:lpwstr>
  </property>
  <property fmtid="{D5CDD505-2E9C-101B-9397-08002B2CF9AE}" pid="3" name="MediaServiceImageTags">
    <vt:lpwstr/>
  </property>
</Properties>
</file>